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08" windowWidth="14808" windowHeight="8016"/>
  </bookViews>
  <sheets>
    <sheet name="Главная" sheetId="6" r:id="rId1"/>
    <sheet name="История" sheetId="2" r:id="rId2"/>
    <sheet name="Часы" sheetId="4" r:id="rId3"/>
    <sheet name="Деньги" sheetId="5" r:id="rId4"/>
    <sheet name="Инструкция" sheetId="3" r:id="rId5"/>
  </sheet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B11" i="2" l="1"/>
  <c r="C11" i="2"/>
  <c r="D11" i="2"/>
  <c r="E11" i="2"/>
  <c r="B36" i="2"/>
  <c r="B37" i="2"/>
  <c r="B38" i="2"/>
  <c r="C36" i="2"/>
  <c r="C37" i="2"/>
  <c r="C38" i="2"/>
  <c r="D36" i="2"/>
  <c r="D37" i="2"/>
  <c r="D38" i="2"/>
  <c r="E36" i="2"/>
  <c r="F36" i="2" s="1"/>
  <c r="E37" i="2"/>
  <c r="F37" i="2" s="1"/>
  <c r="E38" i="2"/>
  <c r="F38" i="2" s="1"/>
  <c r="G36" i="2"/>
  <c r="G37" i="2"/>
  <c r="G38" i="2"/>
  <c r="H36" i="2"/>
  <c r="H37" i="2"/>
  <c r="H38" i="2"/>
  <c r="I36" i="2"/>
  <c r="I37" i="2"/>
  <c r="I38" i="2"/>
  <c r="N36" i="2"/>
  <c r="N37" i="2"/>
  <c r="N38" i="2"/>
  <c r="O36" i="2"/>
  <c r="O37" i="2"/>
  <c r="O38" i="2"/>
  <c r="P36" i="2"/>
  <c r="P37" i="2"/>
  <c r="P38" i="2"/>
  <c r="A8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I12" i="2" l="1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11" i="2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F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N33" i="2" l="1"/>
  <c r="N34" i="2"/>
  <c r="N35" i="2"/>
  <c r="O33" i="2"/>
  <c r="P33" i="2" s="1"/>
  <c r="O34" i="2"/>
  <c r="P34" i="2" s="1"/>
  <c r="O35" i="2"/>
  <c r="P35" i="2" s="1"/>
  <c r="O20" i="2"/>
  <c r="P20" i="2" s="1"/>
  <c r="O21" i="2"/>
  <c r="P21" i="2" s="1"/>
  <c r="O22" i="2"/>
  <c r="P22" i="2" s="1"/>
  <c r="O23" i="2"/>
  <c r="P23" i="2" s="1"/>
  <c r="O24" i="2"/>
  <c r="P24" i="2" s="1"/>
  <c r="O25" i="2"/>
  <c r="P25" i="2" s="1"/>
  <c r="O26" i="2"/>
  <c r="P26" i="2" s="1"/>
  <c r="O27" i="2"/>
  <c r="P27" i="2" s="1"/>
  <c r="O28" i="2"/>
  <c r="P28" i="2" s="1"/>
  <c r="O29" i="2"/>
  <c r="P29" i="2" s="1"/>
  <c r="O30" i="2"/>
  <c r="P30" i="2" s="1"/>
  <c r="O31" i="2"/>
  <c r="P31" i="2" s="1"/>
  <c r="O32" i="2"/>
  <c r="P32" i="2" s="1"/>
  <c r="N19" i="2"/>
  <c r="O19" i="2" s="1"/>
  <c r="P19" i="2" s="1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12" i="2"/>
  <c r="O12" i="2" s="1"/>
  <c r="P12" i="2" s="1"/>
  <c r="N13" i="2"/>
  <c r="O13" i="2" s="1"/>
  <c r="P13" i="2" s="1"/>
  <c r="N14" i="2"/>
  <c r="O14" i="2" s="1"/>
  <c r="P14" i="2" s="1"/>
  <c r="N15" i="2"/>
  <c r="O15" i="2" s="1"/>
  <c r="P15" i="2" s="1"/>
  <c r="N16" i="2"/>
  <c r="O16" i="2" s="1"/>
  <c r="P16" i="2" s="1"/>
  <c r="N17" i="2"/>
  <c r="O17" i="2" s="1"/>
  <c r="P17" i="2" s="1"/>
  <c r="N18" i="2"/>
  <c r="O18" i="2" s="1"/>
  <c r="P18" i="2" s="1"/>
  <c r="N11" i="2"/>
  <c r="O11" i="2" s="1"/>
  <c r="P11" i="2" s="1"/>
  <c r="P39" i="2" l="1"/>
  <c r="O39" i="2"/>
  <c r="I39" i="2"/>
</calcChain>
</file>

<file path=xl/comments1.xml><?xml version="1.0" encoding="utf-8"?>
<comments xmlns="http://schemas.openxmlformats.org/spreadsheetml/2006/main">
  <authors>
    <author>Автор</author>
  </authors>
  <commentList>
    <comment ref="J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Формат ввода через двоеточие, например:
7:00 или 7:15</t>
        </r>
      </text>
    </comment>
    <comment ref="K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Формат ввода через двоеточие, например: 7:00 или 7:15</t>
        </r>
      </text>
    </comment>
    <comment ref="L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Формат ввода через двоеточние, например: 7:00 или 7:15</t>
        </r>
      </text>
    </comment>
    <comment ref="M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Формат ввода через двоеточние, например:
7:00 или 7:15</t>
        </r>
      </text>
    </comment>
  </commentList>
</comments>
</file>

<file path=xl/sharedStrings.xml><?xml version="1.0" encoding="utf-8"?>
<sst xmlns="http://schemas.openxmlformats.org/spreadsheetml/2006/main" count="155" uniqueCount="133">
  <si>
    <t>Год</t>
  </si>
  <si>
    <t>Неделя</t>
  </si>
  <si>
    <t>Месяц</t>
  </si>
  <si>
    <t>День</t>
  </si>
  <si>
    <t>Приход</t>
  </si>
  <si>
    <t>Уход</t>
  </si>
  <si>
    <t>Часы</t>
  </si>
  <si>
    <t>Число</t>
  </si>
  <si>
    <t>Итог</t>
  </si>
  <si>
    <t>Чт</t>
  </si>
  <si>
    <t>Пт</t>
  </si>
  <si>
    <t>Сб</t>
  </si>
  <si>
    <t>Вс</t>
  </si>
  <si>
    <t>Пн</t>
  </si>
  <si>
    <t>Вт</t>
  </si>
  <si>
    <t>Ср</t>
  </si>
  <si>
    <t>Дата</t>
  </si>
  <si>
    <t>Год, месяц</t>
  </si>
  <si>
    <t>День№</t>
  </si>
  <si>
    <t>ЧасыВр</t>
  </si>
  <si>
    <t>ОбедНач</t>
  </si>
  <si>
    <t>ОбедКон</t>
  </si>
  <si>
    <t/>
  </si>
  <si>
    <t>Комментарии</t>
  </si>
  <si>
    <t>Итого</t>
  </si>
  <si>
    <t>Месяц, день</t>
  </si>
  <si>
    <t>ЧАСЫ</t>
  </si>
  <si>
    <t>ДЕНЬГИ</t>
  </si>
  <si>
    <t>Часы месяц:</t>
  </si>
  <si>
    <t>ИСТОРИЯ</t>
  </si>
  <si>
    <t>Деньги</t>
  </si>
  <si>
    <t>З/Плата:</t>
  </si>
  <si>
    <t>Ставка, руб/час:</t>
  </si>
  <si>
    <t>№ недели, чяисло</t>
  </si>
  <si>
    <t>№ недели, число</t>
  </si>
  <si>
    <t>Сумма, часы</t>
  </si>
  <si>
    <t>Сумма, деньги</t>
  </si>
  <si>
    <t>ИНСТРУКЦИЯ</t>
  </si>
  <si>
    <t>ГЛАВНАЯ</t>
  </si>
  <si>
    <t>и получения результатов в виде сводных таблиц с результатми в часах и деньгах.</t>
  </si>
  <si>
    <t>Данная книга в формате Эксель EXCEL) предназначена для ввода данных своего рабочего времени</t>
  </si>
  <si>
    <t>1. Главная - главная страница - путеводитель по книге с сылками на страницы</t>
  </si>
  <si>
    <t>2. История - страница с таблицей ("умной таблицей") для ввода основных данных для выведения</t>
  </si>
  <si>
    <t>требуемых результатов: рабочего времени и заработанных денег.</t>
  </si>
  <si>
    <t>3. Часы - страница со сводной таблицей, выводящей в удобном формате отработанные часы.</t>
  </si>
  <si>
    <t>4. Деньги - страница со сводной таблицей, выводящей в удобном формате заработанные деньги.</t>
  </si>
  <si>
    <t>5. Инструкция - страница с пользовательской инструкцией, на которой Вы сейчас находитесь.</t>
  </si>
  <si>
    <t>Книга содержит пять листов-страниц:</t>
  </si>
  <si>
    <t>Главные момента для правильного пользования данной книгой (программой).</t>
  </si>
  <si>
    <t>История.</t>
  </si>
  <si>
    <t>На каждой странице со 2-й по 5-ю в верхней строке есть стрелка "на лево" с гиперссылкой для</t>
  </si>
  <si>
    <t>перехода на главную страницу. Это сделано для удобства навигации в данной книге.</t>
  </si>
  <si>
    <t>На данной странице для расчета денежных средств необходимо в самом верху заполнить голубые</t>
  </si>
  <si>
    <t>ячейки, т.е. внести в них данные "Часы месяц" (стандартно - 168) и "З/плата" (которую Вам обещали).</t>
  </si>
  <si>
    <t>Далее, необходимо вносить данные в таблицу, которая является основным и главным источником</t>
  </si>
  <si>
    <t>для формирования Ваших отчетов и является Вашей историей.</t>
  </si>
  <si>
    <t>Внимание!!!</t>
  </si>
  <si>
    <t>Что это значит?</t>
  </si>
  <si>
    <t>Это значит, что в строки с заголовками белого цвета можно вносить и изменять данные, а в строки</t>
  </si>
  <si>
    <t>с заголовками красного цвета нельзя вносить, удалять и изменять данные, т.к. в них прописаны</t>
  </si>
  <si>
    <t>формулы.</t>
  </si>
  <si>
    <t>Обратите внимание, что заголовки в данной талице имеют разные цвета текста: белый и красный.</t>
  </si>
  <si>
    <t>Заполнение первого столбца особенное, т.е. есть нюансы а именно, смотрите, что указано ниже.</t>
  </si>
  <si>
    <t>Вы заполняете первую строку датой начала Вашей работа или начало текущего месяца в формате</t>
  </si>
  <si>
    <t>01.01.2026, т.е. 1 января 2026 года.</t>
  </si>
  <si>
    <t>Ниже, чтобы не прописывать следующую дату, например 02.01.2026 Вы выделяете 1ю заполненную</t>
  </si>
  <si>
    <t>ячейку с датой 01.01.2026 (выделяете, т.е. щелкаете на ней мышкой) и выделившийся прямоугольник</t>
  </si>
  <si>
    <t>с ячейкой мышкой тяните вниз за правый нижний угол на столько строк, на сколько нужно, например на две:</t>
  </si>
  <si>
    <t>Вот, что должно получиться:</t>
  </si>
  <si>
    <t>Т.е. у Вас автоматически проставляются даты по порядку.</t>
  </si>
  <si>
    <t>Кроме того, обратите внимание, что в строках под заголовками красного цвета строки также</t>
  </si>
  <si>
    <t>заполняются автоматически, как написаны выше, в них прописаны формулф и в этих строках</t>
  </si>
  <si>
    <t>нельзя стирать или изменять данные.</t>
  </si>
  <si>
    <t>Особенность их заполнения только в точ, что приход и уход с работы, а также уход и приход</t>
  </si>
  <si>
    <t>с обеда Вы заполняете цифрами с разрывами не через точку или запятую, а через двоеточние,</t>
  </si>
  <si>
    <t>т.к. в этих ячейках содержится формат даты, например:</t>
  </si>
  <si>
    <r>
      <t xml:space="preserve">приход в 7 часов пятнадцать минут Вы заполняете так: </t>
    </r>
    <r>
      <rPr>
        <b/>
        <sz val="11"/>
        <color theme="1"/>
        <rFont val="Arial"/>
        <family val="2"/>
        <charset val="204"/>
      </rPr>
      <t>7:15</t>
    </r>
  </si>
  <si>
    <t>Если у Вас не было обеда или работаете без обеда, то просто в этих ячейках уход и приход</t>
  </si>
  <si>
    <t>можно поставит ноль "0" или время ухода и прихода одинаковое, например:</t>
  </si>
  <si>
    <t>уход в 12:00 и приход в 12:00.</t>
  </si>
  <si>
    <t>Теперь заполняем строки (ячейки) в оставшихся 4х столбцах с заголовками белого цвета.</t>
  </si>
  <si>
    <t>Последний столбец "Комментарии" нужен для произвольного написания каких-либо заметок.</t>
  </si>
  <si>
    <t>Например, Вы договорились, что будете работать без обеда и уйдете на это время раньше</t>
  </si>
  <si>
    <t>с работы. Т.е. время ухода с работы будет раньше, чем обычно, но и обед у Вас беднт</t>
  </si>
  <si>
    <t>обозначен нулями или одинаковым временем ухода и прихрда.</t>
  </si>
  <si>
    <t>Добавление строк в таблицу.</t>
  </si>
  <si>
    <t>Так как таблица постоянно будет расти, увеличиваться построчно вниз, то встанет необходимость</t>
  </si>
  <si>
    <t>в добавлении строк.</t>
  </si>
  <si>
    <t>Для добавления строк нужно выделить нижнюю крайнюю правую ячейку в таблице и потянуть</t>
  </si>
  <si>
    <t>вних за крайний правый нижний угол на то количество строк, которое нужно добавить.</t>
  </si>
  <si>
    <t>При таком способе добавления строк формулы в ячейках (строках) с заголовками красного</t>
  </si>
  <si>
    <t>цвета автоматически будут сами заполняться.</t>
  </si>
  <si>
    <t>После внесения данных, исправления и добавления в "Истории" Вам необходимо сделать</t>
  </si>
  <si>
    <t>ОБНОВЛЕНИЕ, чтобы в сводных таблицах также изменились данные.</t>
  </si>
  <si>
    <t>Для обновления Вам необходимо зайти на вкладку "ДАННЫЕ" в верхней строке меню</t>
  </si>
  <si>
    <t>и нажать кнопку "Обновить все"</t>
  </si>
  <si>
    <t>После этого все данные обновятся и на других листах книги, в т.ч. И на листах (страницах)</t>
  </si>
  <si>
    <t>со сводными таблицами (а это "Часы" и "Деньги").</t>
  </si>
  <si>
    <t>Январь</t>
  </si>
  <si>
    <t>Часы, деньги.</t>
  </si>
  <si>
    <t>На этих листах (страницах) абсолютно одинаковая структура сводных таблиц, разница в</t>
  </si>
  <si>
    <t>подсчете часов, а в другой - подсчете денег.</t>
  </si>
  <si>
    <t>Отработанные часы пересчитываются в деньги по размеру заработной платы, которая</t>
  </si>
  <si>
    <t>указывается на странице "История" в ячейке А6 (З/Плата). А в ячейке А8 на тойже странице "История"</t>
  </si>
  <si>
    <t>рассчитывается ставка - руб/час, которая потом и умножается на отработанные часы и получаются</t>
  </si>
  <si>
    <t>деньги, заработанные деньги.</t>
  </si>
  <si>
    <t>Эти сводные таблицы обновляются автоматически, послк изменений в "Истории" и нажатии кнопки</t>
  </si>
  <si>
    <t>"Обновить все" в главном горизонтальном меню на во вкладке "Данные".</t>
  </si>
  <si>
    <t>данные, которые Вам нужны.</t>
  </si>
  <si>
    <t>В этих сводных таблицах можно использовать фильтры, которые позволят выводить Вам в них те</t>
  </si>
  <si>
    <t>Например:</t>
  </si>
  <si>
    <t>Страница "Часы".</t>
  </si>
  <si>
    <t>Над основной таблицей находятся два фильтра: Год и Месяц.</t>
  </si>
  <si>
    <t>Нажимая на треугольник каждого из фильтров выбираете требуемые Вам данные, например год</t>
  </si>
  <si>
    <t>Тоже самое делаете и ниже, выбирая месяц или несколько месяцев.</t>
  </si>
  <si>
    <t>В теле самой сводной таблице в левом столбце с заголовком "№ недели, число"</t>
  </si>
  <si>
    <t>в каждой строке указан порядковый номер недели в году, а перед этим номером</t>
  </si>
  <si>
    <t>стоит знак "+" - это фильтра.</t>
  </si>
  <si>
    <t>01.Январь</t>
  </si>
  <si>
    <t>02.Январь</t>
  </si>
  <si>
    <t>03.Январь</t>
  </si>
  <si>
    <t>04.Январь</t>
  </si>
  <si>
    <t>Когда раскроете этот фильтр, нажав на "+", у Вас появятся конкретные даты календаря, напротив</t>
  </si>
  <si>
    <t>которых Вы увидите отработанные часы. Смотрите рисунок ниже:</t>
  </si>
  <si>
    <t>Как видно на рисунке Выш, на первую неделю года выпали только 4 календарных</t>
  </si>
  <si>
    <t xml:space="preserve">дня с 1го по 4 января и с четверга по воскресенье включительно. И вы за этк </t>
  </si>
  <si>
    <t>первую рабочую неделю отработали 22,5 часа.</t>
  </si>
  <si>
    <t>Теже операции проделаем и со сводной таблицей деньги и в ней Вы увидите</t>
  </si>
  <si>
    <t>тоже самое, но перерасчитанное в деньгах исходя из Вашего оклада и отработанных</t>
  </si>
  <si>
    <t>часов, смотрите ниже:</t>
  </si>
  <si>
    <t>Надеемся, что данная инструкция поможет Вам в работе с этой книгой (Программой)</t>
  </si>
  <si>
    <t>и облегчит Ваши собственные подсчеты.</t>
  </si>
  <si>
    <t>С Уважением,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</si>
</sst>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F419]yyyy\,\ mmmm;@"/>
    <numFmt numFmtId="165" formatCode="h:mm;@"/>
    <numFmt numFmtId="166" formatCode="[$-FC19]yyyy\,\ dd\ mmmm;@"/>
    <numFmt numFmtId="167" formatCode="[$-F400]h:mm:ss\ AM/PM"/>
    <numFmt numFmtId="168" formatCode="0.0"/>
    <numFmt numFmtId="169" formatCode="[$-419]d\ mmm;@"/>
    <numFmt numFmtId="170" formatCode="#,##0\ &quot;₽&quot;"/>
    <numFmt numFmtId="171" formatCode="#,##0.00\ &quot;₽&quot;"/>
  </numFmts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rgb="FFC0000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u/>
      <sz val="11"/>
      <color theme="1"/>
      <name val="Arial"/>
      <family val="2"/>
      <charset val="204"/>
    </font>
    <font>
      <i/>
      <u/>
      <sz val="11"/>
      <color rgb="FFFF0000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u/>
      <sz val="11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i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pivotButton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7" fontId="3" fillId="0" borderId="3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5" fontId="3" fillId="0" borderId="9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vertical="center" wrapText="1"/>
    </xf>
    <xf numFmtId="0" fontId="6" fillId="0" borderId="3" xfId="0" applyNumberFormat="1" applyFont="1" applyBorder="1" applyAlignment="1">
      <alignment vertical="center" wrapText="1"/>
    </xf>
    <xf numFmtId="0" fontId="6" fillId="0" borderId="9" xfId="0" applyNumberFormat="1" applyFont="1" applyBorder="1" applyAlignment="1">
      <alignment vertical="center" wrapText="1"/>
    </xf>
    <xf numFmtId="0" fontId="3" fillId="0" borderId="1" xfId="0" pivotButton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70" fontId="3" fillId="0" borderId="6" xfId="0" applyNumberFormat="1" applyFont="1" applyBorder="1" applyAlignment="1">
      <alignment vertical="center"/>
    </xf>
    <xf numFmtId="170" fontId="3" fillId="0" borderId="3" xfId="0" applyNumberFormat="1" applyFont="1" applyBorder="1" applyAlignment="1">
      <alignment vertical="center"/>
    </xf>
    <xf numFmtId="170" fontId="3" fillId="0" borderId="9" xfId="0" applyNumberFormat="1" applyFont="1" applyBorder="1" applyAlignment="1">
      <alignment vertical="center"/>
    </xf>
    <xf numFmtId="170" fontId="3" fillId="0" borderId="8" xfId="0" applyNumberFormat="1" applyFont="1" applyBorder="1" applyAlignment="1">
      <alignment vertical="center"/>
    </xf>
    <xf numFmtId="170" fontId="7" fillId="3" borderId="10" xfId="0" applyNumberFormat="1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center" vertical="center"/>
    </xf>
    <xf numFmtId="170" fontId="3" fillId="0" borderId="1" xfId="0" applyNumberFormat="1" applyFont="1" applyBorder="1" applyAlignment="1">
      <alignment horizontal="center" vertical="center"/>
    </xf>
    <xf numFmtId="170" fontId="9" fillId="2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3" fillId="0" borderId="8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14" fontId="3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71" fontId="7" fillId="2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1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</cellXfs>
  <cellStyles count="1">
    <cellStyle name="Обычный" xfId="0" builtinId="0"/>
  </cellStyles>
  <dxfs count="59">
    <dxf>
      <font>
        <name val="Arial"/>
        <scheme val="none"/>
      </font>
    </dxf>
    <dxf>
      <numFmt numFmtId="170" formatCode="#,##0\ &quot;₽&quot;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alignment vertic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alignment vertic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#,##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#,##0\ &quot;₽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h:mm;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h:mm;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h:mm;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h:mm;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h:mm;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h:mm;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[$-F419]yyyy\,\ mmm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4" formatCode="[$-F419]yyyy\,\ mmm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[$-FC19]yyyy\,\ dd\ mmmm;@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hyperlink" Target="#&#1048;&#1085;&#1089;&#1090;&#1088;&#1091;&#1082;&#1094;&#1080;&#1103;!A2"/><Relationship Id="rId2" Type="http://schemas.openxmlformats.org/officeDocument/2006/relationships/hyperlink" Target="#&#1044;&#1077;&#1085;&#1100;&#1075;&#1080;!A1"/><Relationship Id="rId1" Type="http://schemas.openxmlformats.org/officeDocument/2006/relationships/hyperlink" Target="#&#1048;&#1089;&#1090;&#1086;&#1088;&#1080;&#1103;!A1"/><Relationship Id="rId4" Type="http://schemas.openxmlformats.org/officeDocument/2006/relationships/hyperlink" Target="#&#1063;&#1072;&#1089;&#1099;!A1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0D660BD-53C5-4E18-B013-08A56849C65C}" type="doc">
      <dgm:prSet loTypeId="urn:microsoft.com/office/officeart/2005/8/layout/radial6" loCatId="cycl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ru-RU"/>
        </a:p>
      </dgm:t>
    </dgm:pt>
    <dgm:pt modelId="{667D3A2C-F770-446A-B4B7-6783C284D43A}">
      <dgm:prSet phldrT="[Текст]" custT="1">
        <dgm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dgm:style>
      </dgm:prSet>
      <dgm:spPr>
        <a:ln w="76200">
          <a:solidFill>
            <a:schemeClr val="accent3">
              <a:lumMod val="50000"/>
            </a:schemeClr>
          </a:solidFill>
        </a:ln>
      </dgm:spPr>
      <dgm:t>
        <a:bodyPr/>
        <a:lstStyle/>
        <a:p>
          <a:r>
            <a:rPr lang="ru-RU" sz="2000" b="0"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dgm:t>
    </dgm:pt>
    <dgm:pt modelId="{F7EBC699-68AA-43A6-A6EE-3BFF35497877}" type="parTrans" cxnId="{36728B77-F6FA-45D4-8935-40D3B3E2CF51}">
      <dgm:prSet/>
      <dgm:spPr/>
      <dgm:t>
        <a:bodyPr/>
        <a:lstStyle/>
        <a:p>
          <a:endParaRPr lang="ru-RU"/>
        </a:p>
      </dgm:t>
    </dgm:pt>
    <dgm:pt modelId="{6BEC32DB-F741-4EB5-BDC9-A7EF16043BB6}" type="sibTrans" cxnId="{36728B77-F6FA-45D4-8935-40D3B3E2CF51}">
      <dgm:prSet/>
      <dgm:spPr/>
      <dgm:t>
        <a:bodyPr/>
        <a:lstStyle/>
        <a:p>
          <a:endParaRPr lang="ru-RU"/>
        </a:p>
      </dgm:t>
    </dgm:pt>
    <dgm:pt modelId="{3FB05FDA-E438-4A41-AF5C-31A806B26BB0}">
      <dgm:prSet phldrT="[Текст]">
        <dgm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dgm:style>
      </dgm:prSet>
      <dgm:spPr>
        <a:ln w="38100"/>
      </dgm:spPr>
      <dgm:t>
        <a:bodyPr/>
        <a:lstStyle/>
        <a:p>
          <a:r>
            <a:rPr lang="ru-RU" b="1">
              <a:latin typeface="Arial" panose="020B0604020202020204" pitchFamily="34" charset="0"/>
              <a:cs typeface="Arial" panose="020B0604020202020204" pitchFamily="34" charset="0"/>
            </a:rPr>
            <a:t>История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65783579-11E5-4D2E-AEA4-82A1EF978D8A}" type="parTrans" cxnId="{B72B3795-72C5-4375-AD42-2EDDF10CB40B}">
      <dgm:prSet/>
      <dgm:spPr/>
      <dgm:t>
        <a:bodyPr/>
        <a:lstStyle/>
        <a:p>
          <a:endParaRPr lang="ru-RU"/>
        </a:p>
      </dgm:t>
    </dgm:pt>
    <dgm:pt modelId="{00C1812B-5FA3-44FD-947A-9F8B0CA1557F}" type="sibTrans" cxnId="{B72B3795-72C5-4375-AD42-2EDDF10CB40B}">
      <dgm:prSet>
        <dgm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dgm:style>
      </dgm:prSet>
      <dgm:spPr/>
      <dgm:t>
        <a:bodyPr/>
        <a:lstStyle/>
        <a:p>
          <a:endParaRPr lang="ru-RU"/>
        </a:p>
      </dgm:t>
    </dgm:pt>
    <dgm:pt modelId="{3FF41C2E-A518-42CB-A2D8-5B24306773B2}">
      <dgm:prSet phldrT="[Текст]">
        <dgm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dgm:style>
      </dgm:prSet>
      <dgm:spPr>
        <a:ln w="38100"/>
      </dgm:spPr>
      <dgm:t>
        <a:bodyPr/>
        <a:lstStyle/>
        <a:p>
          <a:r>
            <a:rPr lang="ru-RU" b="1">
              <a:latin typeface="Arial" panose="020B0604020202020204" pitchFamily="34" charset="0"/>
              <a:cs typeface="Arial" panose="020B0604020202020204" pitchFamily="34" charset="0"/>
            </a:rPr>
            <a:t>Деньги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2BDD5866-666D-4CE6-A48C-E95EA3231F9C}" type="parTrans" cxnId="{10FC48AB-DFD2-4B4C-B34C-02EA60B0E849}">
      <dgm:prSet/>
      <dgm:spPr/>
      <dgm:t>
        <a:bodyPr/>
        <a:lstStyle/>
        <a:p>
          <a:endParaRPr lang="ru-RU"/>
        </a:p>
      </dgm:t>
    </dgm:pt>
    <dgm:pt modelId="{4B2C7009-FC32-441E-B2EB-733E68888A3D}" type="sibTrans" cxnId="{10FC48AB-DFD2-4B4C-B34C-02EA60B0E849}">
      <dgm:prSet>
        <dgm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dgm:style>
      </dgm:prSet>
      <dgm:spPr/>
      <dgm:t>
        <a:bodyPr/>
        <a:lstStyle/>
        <a:p>
          <a:endParaRPr lang="ru-RU"/>
        </a:p>
      </dgm:t>
    </dgm:pt>
    <dgm:pt modelId="{A5A57315-2899-4AD0-B9A2-C1779DB75725}">
      <dgm:prSet phldrT="[Текст]">
        <dgm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dgm:style>
      </dgm:prSet>
      <dgm:spPr>
        <a:ln w="38100"/>
      </dgm:spPr>
      <dgm:t>
        <a:bodyPr/>
        <a:lstStyle/>
        <a:p>
          <a:r>
            <a:rPr lang="ru-RU" b="1">
              <a:latin typeface="Arial" panose="020B0604020202020204" pitchFamily="34" charset="0"/>
              <a:cs typeface="Arial" panose="020B0604020202020204" pitchFamily="34" charset="0"/>
            </a:rPr>
            <a:t>Инструкция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D859252-3FD0-49F5-B07D-63C5CF9BE5C1}" type="parTrans" cxnId="{E98DAC03-80AD-48BF-82BF-CA9E7521AC88}">
      <dgm:prSet/>
      <dgm:spPr/>
      <dgm:t>
        <a:bodyPr/>
        <a:lstStyle/>
        <a:p>
          <a:endParaRPr lang="ru-RU"/>
        </a:p>
      </dgm:t>
    </dgm:pt>
    <dgm:pt modelId="{AA0EB257-2CB8-4363-BAC1-D02D3C15E7C1}" type="sibTrans" cxnId="{E98DAC03-80AD-48BF-82BF-CA9E7521AC88}">
      <dgm:prSet>
        <dgm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dgm:style>
      </dgm:prSet>
      <dgm:spPr/>
      <dgm:t>
        <a:bodyPr/>
        <a:lstStyle/>
        <a:p>
          <a:endParaRPr lang="ru-RU"/>
        </a:p>
      </dgm:t>
    </dgm:pt>
    <dgm:pt modelId="{DFC84A66-1DB4-4335-B66C-73BD2E99F7E4}">
      <dgm:prSet phldrT="[Текст]">
        <dgm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dgm:style>
      </dgm:prSet>
      <dgm:spPr>
        <a:ln w="38100"/>
      </dgm:spPr>
      <dgm:t>
        <a:bodyPr/>
        <a:lstStyle/>
        <a:p>
          <a:r>
            <a:rPr lang="ru-RU" b="1">
              <a:latin typeface="Arial" panose="020B0604020202020204" pitchFamily="34" charset="0"/>
              <a:cs typeface="Arial" panose="020B0604020202020204" pitchFamily="34" charset="0"/>
            </a:rPr>
            <a:t>Часы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C9E9178A-AF11-4B46-BC5F-4614FC765E11}" type="parTrans" cxnId="{67C0CF98-EEB4-40BF-BC78-F42247EEFE8F}">
      <dgm:prSet/>
      <dgm:spPr/>
      <dgm:t>
        <a:bodyPr/>
        <a:lstStyle/>
        <a:p>
          <a:endParaRPr lang="ru-RU"/>
        </a:p>
      </dgm:t>
    </dgm:pt>
    <dgm:pt modelId="{C59E0345-0890-4839-9968-BCCE6C37AD2A}" type="sibTrans" cxnId="{67C0CF98-EEB4-40BF-BC78-F42247EEFE8F}">
      <dgm:prSet>
        <dgm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dgm:style>
      </dgm:prSet>
      <dgm:spPr/>
      <dgm:t>
        <a:bodyPr/>
        <a:lstStyle/>
        <a:p>
          <a:endParaRPr lang="ru-RU"/>
        </a:p>
      </dgm:t>
    </dgm:pt>
    <dgm:pt modelId="{A9BFA7D6-BA18-49BA-9712-414B1D8A5436}" type="pres">
      <dgm:prSet presAssocID="{B0D660BD-53C5-4E18-B013-08A56849C65C}" presName="Name0" presStyleCnt="0">
        <dgm:presLayoutVars>
          <dgm:chMax val="1"/>
          <dgm:dir/>
          <dgm:animLvl val="ctr"/>
          <dgm:resizeHandles val="exact"/>
        </dgm:presLayoutVars>
      </dgm:prSet>
      <dgm:spPr/>
      <dgm:t>
        <a:bodyPr/>
        <a:lstStyle/>
        <a:p>
          <a:endParaRPr lang="ru-RU"/>
        </a:p>
      </dgm:t>
    </dgm:pt>
    <dgm:pt modelId="{5AD9131C-40ED-42AD-8E9B-9FA064B3D9D2}" type="pres">
      <dgm:prSet presAssocID="{667D3A2C-F770-446A-B4B7-6783C284D43A}" presName="centerShape" presStyleLbl="node0" presStyleIdx="0" presStyleCnt="1"/>
      <dgm:spPr/>
      <dgm:t>
        <a:bodyPr/>
        <a:lstStyle/>
        <a:p>
          <a:endParaRPr lang="ru-RU"/>
        </a:p>
      </dgm:t>
    </dgm:pt>
    <dgm:pt modelId="{064E8CDA-27B6-4881-9A0C-84BA7EC22DF1}" type="pres">
      <dgm:prSet presAssocID="{3FB05FDA-E438-4A41-AF5C-31A806B26BB0}" presName="node" presStyleLbl="node1" presStyleIdx="0" presStyleCnt="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1A81CC82-B9F7-4465-9821-958BA99B5E0E}" type="pres">
      <dgm:prSet presAssocID="{3FB05FDA-E438-4A41-AF5C-31A806B26BB0}" presName="dummy" presStyleCnt="0"/>
      <dgm:spPr/>
    </dgm:pt>
    <dgm:pt modelId="{91005445-9AA1-44E1-98E1-EEDBAB43F63E}" type="pres">
      <dgm:prSet presAssocID="{00C1812B-5FA3-44FD-947A-9F8B0CA1557F}" presName="sibTrans" presStyleLbl="sibTrans2D1" presStyleIdx="0" presStyleCnt="4"/>
      <dgm:spPr/>
      <dgm:t>
        <a:bodyPr/>
        <a:lstStyle/>
        <a:p>
          <a:endParaRPr lang="ru-RU"/>
        </a:p>
      </dgm:t>
    </dgm:pt>
    <dgm:pt modelId="{4EEB1F29-1793-45F8-A907-576527F87512}" type="pres">
      <dgm:prSet presAssocID="{3FF41C2E-A518-42CB-A2D8-5B24306773B2}" presName="node" presStyleLbl="node1" presStyleIdx="1" presStyleCnt="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8C4DB2EC-1A9F-4FCE-9D57-23E4EE450745}" type="pres">
      <dgm:prSet presAssocID="{3FF41C2E-A518-42CB-A2D8-5B24306773B2}" presName="dummy" presStyleCnt="0"/>
      <dgm:spPr/>
    </dgm:pt>
    <dgm:pt modelId="{BFE26C1A-2439-4340-A57D-6B68804C1990}" type="pres">
      <dgm:prSet presAssocID="{4B2C7009-FC32-441E-B2EB-733E68888A3D}" presName="sibTrans" presStyleLbl="sibTrans2D1" presStyleIdx="1" presStyleCnt="4"/>
      <dgm:spPr/>
      <dgm:t>
        <a:bodyPr/>
        <a:lstStyle/>
        <a:p>
          <a:endParaRPr lang="ru-RU"/>
        </a:p>
      </dgm:t>
    </dgm:pt>
    <dgm:pt modelId="{3875B1F5-3B4A-4C55-805B-52674128E02D}" type="pres">
      <dgm:prSet presAssocID="{A5A57315-2899-4AD0-B9A2-C1779DB75725}" presName="node" presStyleLbl="node1" presStyleIdx="2" presStyleCnt="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96F76F3B-1F0A-4D99-86D7-F6E0292FB925}" type="pres">
      <dgm:prSet presAssocID="{A5A57315-2899-4AD0-B9A2-C1779DB75725}" presName="dummy" presStyleCnt="0"/>
      <dgm:spPr/>
    </dgm:pt>
    <dgm:pt modelId="{558149CE-FD9B-4FAB-BAE7-904B27383A05}" type="pres">
      <dgm:prSet presAssocID="{AA0EB257-2CB8-4363-BAC1-D02D3C15E7C1}" presName="sibTrans" presStyleLbl="sibTrans2D1" presStyleIdx="2" presStyleCnt="4"/>
      <dgm:spPr/>
      <dgm:t>
        <a:bodyPr/>
        <a:lstStyle/>
        <a:p>
          <a:endParaRPr lang="ru-RU"/>
        </a:p>
      </dgm:t>
    </dgm:pt>
    <dgm:pt modelId="{566B3492-7B27-4205-8287-BEB44709E7DE}" type="pres">
      <dgm:prSet presAssocID="{DFC84A66-1DB4-4335-B66C-73BD2E99F7E4}" presName="node" presStyleLbl="node1" presStyleIdx="3" presStyleCnt="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1E1A7528-7D8C-4E4C-8A43-6C83F2847B63}" type="pres">
      <dgm:prSet presAssocID="{DFC84A66-1DB4-4335-B66C-73BD2E99F7E4}" presName="dummy" presStyleCnt="0"/>
      <dgm:spPr/>
    </dgm:pt>
    <dgm:pt modelId="{FADD418C-E155-46F7-BA3E-937FB64F2BD2}" type="pres">
      <dgm:prSet presAssocID="{C59E0345-0890-4839-9968-BCCE6C37AD2A}" presName="sibTrans" presStyleLbl="sibTrans2D1" presStyleIdx="3" presStyleCnt="4" custLinFactNeighborX="639" custLinFactNeighborY="-639"/>
      <dgm:spPr/>
      <dgm:t>
        <a:bodyPr/>
        <a:lstStyle/>
        <a:p>
          <a:endParaRPr lang="ru-RU"/>
        </a:p>
      </dgm:t>
    </dgm:pt>
  </dgm:ptLst>
  <dgm:cxnLst>
    <dgm:cxn modelId="{10FC48AB-DFD2-4B4C-B34C-02EA60B0E849}" srcId="{667D3A2C-F770-446A-B4B7-6783C284D43A}" destId="{3FF41C2E-A518-42CB-A2D8-5B24306773B2}" srcOrd="1" destOrd="0" parTransId="{2BDD5866-666D-4CE6-A48C-E95EA3231F9C}" sibTransId="{4B2C7009-FC32-441E-B2EB-733E68888A3D}"/>
    <dgm:cxn modelId="{D409F284-FD8F-4A4D-9C7F-940EC6C0CE37}" type="presOf" srcId="{3FF41C2E-A518-42CB-A2D8-5B24306773B2}" destId="{4EEB1F29-1793-45F8-A907-576527F87512}" srcOrd="0" destOrd="0" presId="urn:microsoft.com/office/officeart/2005/8/layout/radial6"/>
    <dgm:cxn modelId="{332B5DDB-3A35-4017-A80A-AD77EFF9D9A6}" type="presOf" srcId="{B0D660BD-53C5-4E18-B013-08A56849C65C}" destId="{A9BFA7D6-BA18-49BA-9712-414B1D8A5436}" srcOrd="0" destOrd="0" presId="urn:microsoft.com/office/officeart/2005/8/layout/radial6"/>
    <dgm:cxn modelId="{DEA033B2-3E8A-4FB6-BDB1-4E881F2B787D}" type="presOf" srcId="{4B2C7009-FC32-441E-B2EB-733E68888A3D}" destId="{BFE26C1A-2439-4340-A57D-6B68804C1990}" srcOrd="0" destOrd="0" presId="urn:microsoft.com/office/officeart/2005/8/layout/radial6"/>
    <dgm:cxn modelId="{0D95E343-6F9D-425B-92BA-FAC70D7F3778}" type="presOf" srcId="{DFC84A66-1DB4-4335-B66C-73BD2E99F7E4}" destId="{566B3492-7B27-4205-8287-BEB44709E7DE}" srcOrd="0" destOrd="0" presId="urn:microsoft.com/office/officeart/2005/8/layout/radial6"/>
    <dgm:cxn modelId="{5F4C41B5-7995-43F5-ABCA-B807597F9CFD}" type="presOf" srcId="{667D3A2C-F770-446A-B4B7-6783C284D43A}" destId="{5AD9131C-40ED-42AD-8E9B-9FA064B3D9D2}" srcOrd="0" destOrd="0" presId="urn:microsoft.com/office/officeart/2005/8/layout/radial6"/>
    <dgm:cxn modelId="{67C0CF98-EEB4-40BF-BC78-F42247EEFE8F}" srcId="{667D3A2C-F770-446A-B4B7-6783C284D43A}" destId="{DFC84A66-1DB4-4335-B66C-73BD2E99F7E4}" srcOrd="3" destOrd="0" parTransId="{C9E9178A-AF11-4B46-BC5F-4614FC765E11}" sibTransId="{C59E0345-0890-4839-9968-BCCE6C37AD2A}"/>
    <dgm:cxn modelId="{7B397C5C-2FFB-421D-B85A-5A014DA78356}" type="presOf" srcId="{C59E0345-0890-4839-9968-BCCE6C37AD2A}" destId="{FADD418C-E155-46F7-BA3E-937FB64F2BD2}" srcOrd="0" destOrd="0" presId="urn:microsoft.com/office/officeart/2005/8/layout/radial6"/>
    <dgm:cxn modelId="{395C4FEF-5A72-4C36-805E-5206E6E52BBD}" type="presOf" srcId="{3FB05FDA-E438-4A41-AF5C-31A806B26BB0}" destId="{064E8CDA-27B6-4881-9A0C-84BA7EC22DF1}" srcOrd="0" destOrd="0" presId="urn:microsoft.com/office/officeart/2005/8/layout/radial6"/>
    <dgm:cxn modelId="{BC7FA7A2-33F3-4214-8902-A138B6659A36}" type="presOf" srcId="{A5A57315-2899-4AD0-B9A2-C1779DB75725}" destId="{3875B1F5-3B4A-4C55-805B-52674128E02D}" srcOrd="0" destOrd="0" presId="urn:microsoft.com/office/officeart/2005/8/layout/radial6"/>
    <dgm:cxn modelId="{E98DAC03-80AD-48BF-82BF-CA9E7521AC88}" srcId="{667D3A2C-F770-446A-B4B7-6783C284D43A}" destId="{A5A57315-2899-4AD0-B9A2-C1779DB75725}" srcOrd="2" destOrd="0" parTransId="{6D859252-3FD0-49F5-B07D-63C5CF9BE5C1}" sibTransId="{AA0EB257-2CB8-4363-BAC1-D02D3C15E7C1}"/>
    <dgm:cxn modelId="{E53C636B-8808-4A1F-84A4-109FB042CB1D}" type="presOf" srcId="{00C1812B-5FA3-44FD-947A-9F8B0CA1557F}" destId="{91005445-9AA1-44E1-98E1-EEDBAB43F63E}" srcOrd="0" destOrd="0" presId="urn:microsoft.com/office/officeart/2005/8/layout/radial6"/>
    <dgm:cxn modelId="{B72B3795-72C5-4375-AD42-2EDDF10CB40B}" srcId="{667D3A2C-F770-446A-B4B7-6783C284D43A}" destId="{3FB05FDA-E438-4A41-AF5C-31A806B26BB0}" srcOrd="0" destOrd="0" parTransId="{65783579-11E5-4D2E-AEA4-82A1EF978D8A}" sibTransId="{00C1812B-5FA3-44FD-947A-9F8B0CA1557F}"/>
    <dgm:cxn modelId="{36728B77-F6FA-45D4-8935-40D3B3E2CF51}" srcId="{B0D660BD-53C5-4E18-B013-08A56849C65C}" destId="{667D3A2C-F770-446A-B4B7-6783C284D43A}" srcOrd="0" destOrd="0" parTransId="{F7EBC699-68AA-43A6-A6EE-3BFF35497877}" sibTransId="{6BEC32DB-F741-4EB5-BDC9-A7EF16043BB6}"/>
    <dgm:cxn modelId="{82B226E5-B65F-42D7-83DB-AB463E47F281}" type="presOf" srcId="{AA0EB257-2CB8-4363-BAC1-D02D3C15E7C1}" destId="{558149CE-FD9B-4FAB-BAE7-904B27383A05}" srcOrd="0" destOrd="0" presId="urn:microsoft.com/office/officeart/2005/8/layout/radial6"/>
    <dgm:cxn modelId="{26CF1570-5F68-4A2A-9FA8-D609B6AC719B}" type="presParOf" srcId="{A9BFA7D6-BA18-49BA-9712-414B1D8A5436}" destId="{5AD9131C-40ED-42AD-8E9B-9FA064B3D9D2}" srcOrd="0" destOrd="0" presId="urn:microsoft.com/office/officeart/2005/8/layout/radial6"/>
    <dgm:cxn modelId="{4A4E0AEE-9A77-4ECB-B615-D00E4CE11F8F}" type="presParOf" srcId="{A9BFA7D6-BA18-49BA-9712-414B1D8A5436}" destId="{064E8CDA-27B6-4881-9A0C-84BA7EC22DF1}" srcOrd="1" destOrd="0" presId="urn:microsoft.com/office/officeart/2005/8/layout/radial6"/>
    <dgm:cxn modelId="{D2A2AB84-F513-4504-99DB-89CABCF0F16E}" type="presParOf" srcId="{A9BFA7D6-BA18-49BA-9712-414B1D8A5436}" destId="{1A81CC82-B9F7-4465-9821-958BA99B5E0E}" srcOrd="2" destOrd="0" presId="urn:microsoft.com/office/officeart/2005/8/layout/radial6"/>
    <dgm:cxn modelId="{02A62AA4-DB8D-4E2B-98AE-83912C212F64}" type="presParOf" srcId="{A9BFA7D6-BA18-49BA-9712-414B1D8A5436}" destId="{91005445-9AA1-44E1-98E1-EEDBAB43F63E}" srcOrd="3" destOrd="0" presId="urn:microsoft.com/office/officeart/2005/8/layout/radial6"/>
    <dgm:cxn modelId="{465166F9-8AD5-41B4-87F6-1198F55BD470}" type="presParOf" srcId="{A9BFA7D6-BA18-49BA-9712-414B1D8A5436}" destId="{4EEB1F29-1793-45F8-A907-576527F87512}" srcOrd="4" destOrd="0" presId="urn:microsoft.com/office/officeart/2005/8/layout/radial6"/>
    <dgm:cxn modelId="{4A3AA11C-57F0-4A59-AF27-77D3DD5D5597}" type="presParOf" srcId="{A9BFA7D6-BA18-49BA-9712-414B1D8A5436}" destId="{8C4DB2EC-1A9F-4FCE-9D57-23E4EE450745}" srcOrd="5" destOrd="0" presId="urn:microsoft.com/office/officeart/2005/8/layout/radial6"/>
    <dgm:cxn modelId="{36566547-283C-4071-B9EE-494A3EBFFF24}" type="presParOf" srcId="{A9BFA7D6-BA18-49BA-9712-414B1D8A5436}" destId="{BFE26C1A-2439-4340-A57D-6B68804C1990}" srcOrd="6" destOrd="0" presId="urn:microsoft.com/office/officeart/2005/8/layout/radial6"/>
    <dgm:cxn modelId="{55F9A284-BFD0-4A7D-B371-D9D16CB234BE}" type="presParOf" srcId="{A9BFA7D6-BA18-49BA-9712-414B1D8A5436}" destId="{3875B1F5-3B4A-4C55-805B-52674128E02D}" srcOrd="7" destOrd="0" presId="urn:microsoft.com/office/officeart/2005/8/layout/radial6"/>
    <dgm:cxn modelId="{2D3719AB-EAB8-447C-B292-F551A9D69648}" type="presParOf" srcId="{A9BFA7D6-BA18-49BA-9712-414B1D8A5436}" destId="{96F76F3B-1F0A-4D99-86D7-F6E0292FB925}" srcOrd="8" destOrd="0" presId="urn:microsoft.com/office/officeart/2005/8/layout/radial6"/>
    <dgm:cxn modelId="{A79D1F5B-F82C-4BA0-B3C1-C2B0941B6D14}" type="presParOf" srcId="{A9BFA7D6-BA18-49BA-9712-414B1D8A5436}" destId="{558149CE-FD9B-4FAB-BAE7-904B27383A05}" srcOrd="9" destOrd="0" presId="urn:microsoft.com/office/officeart/2005/8/layout/radial6"/>
    <dgm:cxn modelId="{DDB475EB-87B2-4406-8600-B429BA48AFF4}" type="presParOf" srcId="{A9BFA7D6-BA18-49BA-9712-414B1D8A5436}" destId="{566B3492-7B27-4205-8287-BEB44709E7DE}" srcOrd="10" destOrd="0" presId="urn:microsoft.com/office/officeart/2005/8/layout/radial6"/>
    <dgm:cxn modelId="{C4707E7F-1C7F-4FF4-BC1D-8F86415FCF5C}" type="presParOf" srcId="{A9BFA7D6-BA18-49BA-9712-414B1D8A5436}" destId="{1E1A7528-7D8C-4E4C-8A43-6C83F2847B63}" srcOrd="11" destOrd="0" presId="urn:microsoft.com/office/officeart/2005/8/layout/radial6"/>
    <dgm:cxn modelId="{A016B31B-9BD4-446E-B92C-D1C2D8AC27B7}" type="presParOf" srcId="{A9BFA7D6-BA18-49BA-9712-414B1D8A5436}" destId="{FADD418C-E155-46F7-BA3E-937FB64F2BD2}" srcOrd="12" destOrd="0" presId="urn:microsoft.com/office/officeart/2005/8/layout/radial6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ADD418C-E155-46F7-BA3E-937FB64F2BD2}">
      <dsp:nvSpPr>
        <dsp:cNvPr id="0" name=""/>
        <dsp:cNvSpPr/>
      </dsp:nvSpPr>
      <dsp:spPr>
        <a:xfrm>
          <a:off x="1632950" y="514723"/>
          <a:ext cx="3576850" cy="3576850"/>
        </a:xfrm>
        <a:prstGeom prst="blockArc">
          <a:avLst>
            <a:gd name="adj1" fmla="val 10800000"/>
            <a:gd name="adj2" fmla="val 16200000"/>
            <a:gd name="adj3" fmla="val 4644"/>
          </a:avLst>
        </a:prstGeom>
        <a:solidFill>
          <a:schemeClr val="accent3"/>
        </a:solidFill>
        <a:ln w="25400" cap="flat" cmpd="sng" algn="ctr">
          <a:solidFill>
            <a:schemeClr val="accent3">
              <a:shade val="50000"/>
            </a:schemeClr>
          </a:solidFill>
          <a:prstDash val="solid"/>
        </a:ln>
        <a:effectLst/>
      </dsp:spPr>
      <dsp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dsp:style>
    </dsp:sp>
    <dsp:sp modelId="{558149CE-FD9B-4FAB-BAE7-904B27383A05}">
      <dsp:nvSpPr>
        <dsp:cNvPr id="0" name=""/>
        <dsp:cNvSpPr/>
      </dsp:nvSpPr>
      <dsp:spPr>
        <a:xfrm>
          <a:off x="1610094" y="537579"/>
          <a:ext cx="3576850" cy="3576850"/>
        </a:xfrm>
        <a:prstGeom prst="blockArc">
          <a:avLst>
            <a:gd name="adj1" fmla="val 5400000"/>
            <a:gd name="adj2" fmla="val 10800000"/>
            <a:gd name="adj3" fmla="val 4644"/>
          </a:avLst>
        </a:prstGeom>
        <a:solidFill>
          <a:schemeClr val="accent3"/>
        </a:solidFill>
        <a:ln w="25400" cap="flat" cmpd="sng" algn="ctr">
          <a:solidFill>
            <a:schemeClr val="accent3">
              <a:shade val="50000"/>
            </a:schemeClr>
          </a:solidFill>
          <a:prstDash val="solid"/>
        </a:ln>
        <a:effectLst/>
      </dsp:spPr>
      <dsp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dsp:style>
    </dsp:sp>
    <dsp:sp modelId="{BFE26C1A-2439-4340-A57D-6B68804C1990}">
      <dsp:nvSpPr>
        <dsp:cNvPr id="0" name=""/>
        <dsp:cNvSpPr/>
      </dsp:nvSpPr>
      <dsp:spPr>
        <a:xfrm>
          <a:off x="1610094" y="537579"/>
          <a:ext cx="3576850" cy="3576850"/>
        </a:xfrm>
        <a:prstGeom prst="blockArc">
          <a:avLst>
            <a:gd name="adj1" fmla="val 0"/>
            <a:gd name="adj2" fmla="val 5400000"/>
            <a:gd name="adj3" fmla="val 4644"/>
          </a:avLst>
        </a:prstGeom>
        <a:solidFill>
          <a:schemeClr val="accent3"/>
        </a:solidFill>
        <a:ln w="25400" cap="flat" cmpd="sng" algn="ctr">
          <a:solidFill>
            <a:schemeClr val="accent3">
              <a:shade val="50000"/>
            </a:schemeClr>
          </a:solidFill>
          <a:prstDash val="solid"/>
        </a:ln>
        <a:effectLst/>
      </dsp:spPr>
      <dsp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dsp:style>
    </dsp:sp>
    <dsp:sp modelId="{91005445-9AA1-44E1-98E1-EEDBAB43F63E}">
      <dsp:nvSpPr>
        <dsp:cNvPr id="0" name=""/>
        <dsp:cNvSpPr/>
      </dsp:nvSpPr>
      <dsp:spPr>
        <a:xfrm>
          <a:off x="1610094" y="537579"/>
          <a:ext cx="3576850" cy="3576850"/>
        </a:xfrm>
        <a:prstGeom prst="blockArc">
          <a:avLst>
            <a:gd name="adj1" fmla="val 16200000"/>
            <a:gd name="adj2" fmla="val 0"/>
            <a:gd name="adj3" fmla="val 4644"/>
          </a:avLst>
        </a:prstGeom>
        <a:solidFill>
          <a:schemeClr val="accent3"/>
        </a:solidFill>
        <a:ln w="25400" cap="flat" cmpd="sng" algn="ctr">
          <a:solidFill>
            <a:schemeClr val="accent3">
              <a:shade val="50000"/>
            </a:schemeClr>
          </a:solidFill>
          <a:prstDash val="solid"/>
        </a:ln>
        <a:effectLst/>
      </dsp:spPr>
      <dsp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dsp:style>
    </dsp:sp>
    <dsp:sp modelId="{5AD9131C-40ED-42AD-8E9B-9FA064B3D9D2}">
      <dsp:nvSpPr>
        <dsp:cNvPr id="0" name=""/>
        <dsp:cNvSpPr/>
      </dsp:nvSpPr>
      <dsp:spPr>
        <a:xfrm>
          <a:off x="2574611" y="1502096"/>
          <a:ext cx="1647817" cy="1647817"/>
        </a:xfrm>
        <a:prstGeom prst="ellipse">
          <a:avLst/>
        </a:prstGeom>
        <a:solidFill>
          <a:schemeClr val="accent2"/>
        </a:solidFill>
        <a:ln w="76200" cap="flat" cmpd="sng" algn="ctr">
          <a:solidFill>
            <a:schemeClr val="accent3">
              <a:lumMod val="50000"/>
            </a:schemeClr>
          </a:solidFill>
          <a:prstDash val="solid"/>
        </a:ln>
        <a:effectLst/>
      </dsp:spPr>
      <dsp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000" b="0" kern="1200"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dsp:txBody>
      <dsp:txXfrm>
        <a:off x="2815928" y="1743413"/>
        <a:ext cx="1165183" cy="1165183"/>
      </dsp:txXfrm>
    </dsp:sp>
    <dsp:sp modelId="{064E8CDA-27B6-4881-9A0C-84BA7EC22DF1}">
      <dsp:nvSpPr>
        <dsp:cNvPr id="0" name=""/>
        <dsp:cNvSpPr/>
      </dsp:nvSpPr>
      <dsp:spPr>
        <a:xfrm>
          <a:off x="2821783" y="2368"/>
          <a:ext cx="1153472" cy="1153472"/>
        </a:xfrm>
        <a:prstGeom prst="ellipse">
          <a:avLst/>
        </a:prstGeom>
        <a:solidFill>
          <a:schemeClr val="lt1"/>
        </a:solidFill>
        <a:ln w="38100" cap="flat" cmpd="sng" algn="ctr">
          <a:solidFill>
            <a:schemeClr val="accent2"/>
          </a:solidFill>
          <a:prstDash val="solid"/>
        </a:ln>
        <a:effectLst/>
      </dsp:spPr>
      <dsp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000" b="1" kern="1200">
              <a:latin typeface="Arial" panose="020B0604020202020204" pitchFamily="34" charset="0"/>
              <a:cs typeface="Arial" panose="020B0604020202020204" pitchFamily="34" charset="0"/>
            </a:rPr>
            <a:t>История</a:t>
          </a:r>
        </a:p>
      </dsp:txBody>
      <dsp:txXfrm>
        <a:off x="2990705" y="171290"/>
        <a:ext cx="815628" cy="815628"/>
      </dsp:txXfrm>
    </dsp:sp>
    <dsp:sp modelId="{4EEB1F29-1793-45F8-A907-576527F87512}">
      <dsp:nvSpPr>
        <dsp:cNvPr id="0" name=""/>
        <dsp:cNvSpPr/>
      </dsp:nvSpPr>
      <dsp:spPr>
        <a:xfrm>
          <a:off x="4568684" y="1749268"/>
          <a:ext cx="1153472" cy="1153472"/>
        </a:xfrm>
        <a:prstGeom prst="ellipse">
          <a:avLst/>
        </a:prstGeom>
        <a:solidFill>
          <a:schemeClr val="lt1"/>
        </a:solidFill>
        <a:ln w="38100" cap="flat" cmpd="sng" algn="ctr">
          <a:solidFill>
            <a:schemeClr val="accent2"/>
          </a:solidFill>
          <a:prstDash val="solid"/>
        </a:ln>
        <a:effectLst/>
      </dsp:spPr>
      <dsp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000" b="1" kern="1200">
              <a:latin typeface="Arial" panose="020B0604020202020204" pitchFamily="34" charset="0"/>
              <a:cs typeface="Arial" panose="020B0604020202020204" pitchFamily="34" charset="0"/>
            </a:rPr>
            <a:t>Деньги</a:t>
          </a:r>
        </a:p>
      </dsp:txBody>
      <dsp:txXfrm>
        <a:off x="4737606" y="1918190"/>
        <a:ext cx="815628" cy="815628"/>
      </dsp:txXfrm>
    </dsp:sp>
    <dsp:sp modelId="{3875B1F5-3B4A-4C55-805B-52674128E02D}">
      <dsp:nvSpPr>
        <dsp:cNvPr id="0" name=""/>
        <dsp:cNvSpPr/>
      </dsp:nvSpPr>
      <dsp:spPr>
        <a:xfrm>
          <a:off x="2821783" y="3496169"/>
          <a:ext cx="1153472" cy="1153472"/>
        </a:xfrm>
        <a:prstGeom prst="ellipse">
          <a:avLst/>
        </a:prstGeom>
        <a:solidFill>
          <a:schemeClr val="lt1"/>
        </a:solidFill>
        <a:ln w="38100" cap="flat" cmpd="sng" algn="ctr">
          <a:solidFill>
            <a:schemeClr val="accent2"/>
          </a:solidFill>
          <a:prstDash val="solid"/>
        </a:ln>
        <a:effectLst/>
      </dsp:spPr>
      <dsp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000" b="1" kern="1200">
              <a:latin typeface="Arial" panose="020B0604020202020204" pitchFamily="34" charset="0"/>
              <a:cs typeface="Arial" panose="020B0604020202020204" pitchFamily="34" charset="0"/>
            </a:rPr>
            <a:t>Инструкция</a:t>
          </a:r>
        </a:p>
      </dsp:txBody>
      <dsp:txXfrm>
        <a:off x="2990705" y="3665091"/>
        <a:ext cx="815628" cy="815628"/>
      </dsp:txXfrm>
    </dsp:sp>
    <dsp:sp modelId="{566B3492-7B27-4205-8287-BEB44709E7DE}">
      <dsp:nvSpPr>
        <dsp:cNvPr id="0" name=""/>
        <dsp:cNvSpPr/>
      </dsp:nvSpPr>
      <dsp:spPr>
        <a:xfrm>
          <a:off x="1074883" y="1749268"/>
          <a:ext cx="1153472" cy="1153472"/>
        </a:xfrm>
        <a:prstGeom prst="ellipse">
          <a:avLst/>
        </a:prstGeom>
        <a:solidFill>
          <a:schemeClr val="lt1"/>
        </a:solidFill>
        <a:ln w="38100" cap="flat" cmpd="sng" algn="ctr">
          <a:solidFill>
            <a:schemeClr val="accent2"/>
          </a:solidFill>
          <a:prstDash val="solid"/>
        </a:ln>
        <a:effectLst/>
      </dsp:spPr>
      <dsp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000" b="1" kern="1200">
              <a:latin typeface="Arial" panose="020B0604020202020204" pitchFamily="34" charset="0"/>
              <a:cs typeface="Arial" panose="020B0604020202020204" pitchFamily="34" charset="0"/>
            </a:rPr>
            <a:t>Часы</a:t>
          </a:r>
        </a:p>
      </dsp:txBody>
      <dsp:txXfrm>
        <a:off x="1243805" y="1918190"/>
        <a:ext cx="815628" cy="81562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6">
  <dgm:title val=""/>
  <dgm:desc val=""/>
  <dgm:catLst>
    <dgm:cat type="cycle" pri="9000"/>
    <dgm:cat type="relationship" pri="2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Name0">
    <dgm:varLst>
      <dgm:chMax val="1"/>
      <dgm:dir/>
      <dgm:animLvl val="ctr"/>
      <dgm:resizeHandles val="exact"/>
    </dgm:varLst>
    <dgm:choose name="Name1">
      <dgm:if name="Name2" func="var" arg="dir" op="equ" val="norm">
        <dgm:choose name="Name3">
          <dgm:if name="Name4" axis="ch ch" ptType="node node" st="1 1" cnt="1 0" func="cnt" op="lte" val="1">
            <dgm:alg type="cycle">
              <dgm:param type="stAng" val="90"/>
              <dgm:param type="spanAng" val="360"/>
              <dgm:param type="ctrShpMap" val="fNode"/>
            </dgm:alg>
          </dgm:if>
          <dgm:else name="Name5">
            <dgm:alg type="cycle">
              <dgm:param type="stAng" val="0"/>
              <dgm:param type="spanAng" val="360"/>
              <dgm:param type="ctrShpMap" val="fNode"/>
            </dgm:alg>
          </dgm:else>
        </dgm:choose>
      </dgm:if>
      <dgm:else name="Name6">
        <dgm:choose name="Name7">
          <dgm:if name="Name8" axis="ch ch" ptType="node node" st="1 1" cnt="1 0" func="cnt" op="lte" val="1">
            <dgm:alg type="cycle">
              <dgm:param type="stAng" val="-90"/>
              <dgm:param type="spanAng" val="360"/>
              <dgm:param type="ctrShpMap" val="fNode"/>
            </dgm:alg>
          </dgm:if>
          <dgm:else name="Name9">
            <dgm:alg type="cycle">
              <dgm:param type="stAng" val="0"/>
              <dgm:param type="spanAng" val="-360"/>
              <dgm:param type="ctrShpMap" val="fNode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10">
      <dgm:if name="Name11" func="var" arg="dir" op="equ" val="norm">
        <dgm:choose name="Name12">
          <dgm:if name="Name13" axis="ch ch" ptType="node node" st="1 1" cnt="1 0" func="cnt" op="equ" val="1">
            <dgm:constrLst>
              <dgm:constr type="diam" val="170"/>
              <dgm:constr type="w" for="ch" forName="centerShape" refType="w"/>
              <dgm:constr type="w" for="ch" forName="oneComp" refType="w" refFor="ch" refForName="centerShape" op="equ" fact="0.7"/>
              <dgm:constr type="sp" refType="w" refFor="ch" refForName="oneComp" fact="0.3"/>
              <dgm:constr type="sibSp" refType="w" refFor="ch" refForName="oneComp" fact="0.3"/>
              <dgm:constr type="primFontSz" for="ch" forName="centerShape" val="65"/>
              <dgm:constr type="primFontSz" for="des" forName="oneNode" refType="primFontSz" refFor="ch" refForName="centerShape" fact="0.95"/>
              <dgm:constr type="primFontSz" for="des" forName="oneNode" refType="primFontSz" refFor="ch" refForName="centerShape" op="lte" fact="0.95"/>
              <dgm:constr type="diam" for="ch" forName="singleconn" refType="diam" op="equ" fact="-1"/>
              <dgm:constr type="h" for="ch" forName="singleconn" refType="w" refFor="ch" refForName="oneComp" fact="0.24"/>
              <dgm:constr type="w" for="ch" forName="dummya" refType="w" refFor="ch" refForName="oneComp" op="equ"/>
              <dgm:constr type="w" for="ch" forName="dummyb" refType="w" refFor="ch" refForName="oneComp" op="equ"/>
              <dgm:constr type="w" for="ch" forName="dummyc" refType="w" refFor="ch" refForName="oneComp" op="equ"/>
            </dgm:constrLst>
          </dgm:if>
          <dgm:else name="Name14">
            <dgm:constrLst>
              <dgm:constr type="diam" val="170"/>
              <dgm:constr type="w" for="ch" forName="centerShape" refType="w"/>
              <dgm:constr type="w" for="ch" forName="node" refType="w" refFor="ch" refForName="centerShape" op="equ" fact="0.7"/>
              <dgm:constr type="sp" refType="w" refFor="ch" refForName="node" fact="0.3"/>
              <dgm:constr type="sibSp" refType="w" refFor="ch" refForName="node" fact="0.3"/>
              <dgm:constr type="primFontSz" for="ch" forName="centerShape" val="65"/>
              <dgm:constr type="primFontSz" for="des" forName="node" refType="primFontSz" refFor="ch" refForName="centerShape" fact="0.78"/>
              <dgm:constr type="primFontSz" for="ch" forName="node" refType="primFontSz" refFor="ch" refForName="centerShape" op="lte" fact="0.95"/>
              <dgm:constr type="diam" for="ch" forName="sibTrans" refType="diam" op="equ"/>
              <dgm:constr type="h" for="ch" forName="sibTrans" refType="w" refFor="ch" refForName="node" fact="0.24"/>
              <dgm:constr type="w" for="ch" forName="dummy" val="1"/>
            </dgm:constrLst>
          </dgm:else>
        </dgm:choose>
      </dgm:if>
      <dgm:else name="Name15">
        <dgm:choose name="Name16">
          <dgm:if name="Name17" axis="ch ch" ptType="node node" st="1 1" cnt="1 0" func="cnt" op="equ" val="1">
            <dgm:constrLst>
              <dgm:constr type="diam" val="170"/>
              <dgm:constr type="w" for="ch" forName="centerShape" refType="w"/>
              <dgm:constr type="w" for="ch" forName="oneComp" refType="w" refFor="ch" refForName="centerShape" op="equ" fact="0.7"/>
              <dgm:constr type="sp" refType="w" refFor="ch" refForName="oneComp" fact="0.3"/>
              <dgm:constr type="sibSp" refType="w" refFor="ch" refForName="oneComp" fact="0.3"/>
              <dgm:constr type="primFontSz" for="ch" forName="centerShape" val="65"/>
              <dgm:constr type="primFontSz" for="des" forName="oneNode" refType="primFontSz" refFor="ch" refForName="centerShape" fact="0.95"/>
              <dgm:constr type="primFontSz" for="ch" forName="oneNode" refType="primFontSz" refFor="ch" refForName="centerShape" op="lte" fact="0.95"/>
              <dgm:constr type="diam" for="ch" forName="singleconn" refType="diam"/>
              <dgm:constr type="h" for="ch" forName="singleconn" refType="w" refFor="ch" refForName="oneComp" fact="0.24"/>
              <dgm:constr type="diam" for="ch" refType="diam" op="equ"/>
              <dgm:constr type="w" for="ch" forName="dummya" refType="w" refFor="ch" refForName="oneComp" op="equ"/>
              <dgm:constr type="w" for="ch" forName="dummyb" refType="w" refFor="ch" refForName="oneComp" op="equ"/>
              <dgm:constr type="w" for="ch" forName="dummyc" refType="w" refFor="ch" refForName="oneComp" op="equ"/>
            </dgm:constrLst>
          </dgm:if>
          <dgm:else name="Name18">
            <dgm:constrLst>
              <dgm:constr type="diam" val="170"/>
              <dgm:constr type="w" for="ch" forName="centerShape" refType="w"/>
              <dgm:constr type="w" for="ch" forName="node" refType="w" refFor="ch" refForName="centerShape" op="equ" fact="0.7"/>
              <dgm:constr type="sp" refType="w" refFor="ch" refForName="node" fact="0.3"/>
              <dgm:constr type="sibSp" refType="w" refFor="ch" refForName="node" fact="0.3"/>
              <dgm:constr type="primFontSz" for="ch" forName="centerShape" val="65"/>
              <dgm:constr type="primFontSz" for="des" forName="node" refType="primFontSz" refFor="ch" refForName="centerShape" fact="0.78"/>
              <dgm:constr type="primFontSz" for="ch" forName="node" refType="primFontSz" refFor="ch" refForName="centerShape" op="lte" fact="0.95"/>
              <dgm:constr type="diam" for="ch" ptType="sibTrans" refType="diam" fact="-1"/>
              <dgm:constr type="h" for="ch" forName="sibTrans" refType="w" refFor="ch" refForName="node" fact="0.24"/>
              <dgm:constr type="diam" for="ch" refType="diam" op="equ" fact="-1"/>
              <dgm:constr type="w" for="ch" forName="dummy" val="1"/>
            </dgm:constrLst>
          </dgm:else>
        </dgm:choose>
      </dgm:else>
    </dgm:choose>
    <dgm:ruleLst>
      <dgm:rule type="diam" val="INF" fact="NaN" max="NaN"/>
    </dgm:ruleLst>
    <dgm:forEach name="Name19" axis="ch" ptType="node" cnt="1">
      <dgm:layoutNode name="centerShape" styleLbl="node0">
        <dgm:alg type="tx"/>
        <dgm:shape xmlns:r="http://schemas.openxmlformats.org/officeDocument/2006/relationships" type="ellipse" r:blip="">
          <dgm:adjLst/>
        </dgm:shape>
        <dgm:presOf axis="self"/>
        <dgm:constrLst>
          <dgm:constr type="h" refType="w"/>
          <dgm:constr type="tMarg" refType="primFontSz" fact="0.1"/>
          <dgm:constr type="bMarg" refType="primFontSz" fact="0.1"/>
          <dgm:constr type="lMarg" refType="primFontSz" fact="0.1"/>
          <dgm:constr type="rMarg" refType="primFontSz" fact="0.1"/>
        </dgm:constrLst>
        <dgm:ruleLst>
          <dgm:rule type="primFontSz" val="5" fact="NaN" max="NaN"/>
        </dgm:ruleLst>
      </dgm:layoutNode>
      <dgm:forEach name="Name20" axis="ch">
        <dgm:forEach name="Name21" axis="self" ptType="node">
          <dgm:choose name="Name22">
            <dgm:if name="Name23" axis="par ch" ptType="node node" func="cnt" op="gt" val="1">
              <dgm:layoutNode name="node" styleLbl="node1">
                <dgm:varLst>
                  <dgm:bulletEnabled val="1"/>
                </dgm:varLst>
                <dgm:alg type="tx">
                  <dgm:param type="txAnchorVertCh" val="mid"/>
                </dgm:alg>
                <dgm:shape xmlns:r="http://schemas.openxmlformats.org/officeDocument/2006/relationships" type="ellipse" r:blip="">
                  <dgm:adjLst/>
                </dgm:shape>
                <dgm:presOf axis="desOrSelf" ptType="node"/>
                <dgm:constrLst>
                  <dgm:constr type="h" refType="w"/>
                  <dgm:constr type="tMarg" refType="primFontSz" fact="0.1"/>
                  <dgm:constr type="bMarg" refType="primFontSz" fact="0.1"/>
                  <dgm:constr type="lMarg" refType="primFontSz" fact="0.1"/>
                  <dgm:constr type="rMarg" refType="primFontSz" fact="0.1"/>
                </dgm:constrLst>
                <dgm:ruleLst>
                  <dgm:rule type="primFontSz" val="5" fact="NaN" max="NaN"/>
                </dgm:ruleLst>
              </dgm:layoutNode>
              <dgm:layoutNode name="dummy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forEach name="sibTransForEach" axis="followSib" ptType="sibTrans" hideLastTrans="0" cnt="1">
                <dgm:layoutNode name="sibTrans" styleLbl="sibTrans2D1">
                  <dgm:alg type="conn">
                    <dgm:param type="connRout" val="curve"/>
                    <dgm:param type="begPts" val="ctr"/>
                    <dgm:param type="endPts" val="ctr"/>
                    <dgm:param type="begSty" val="noArr"/>
                    <dgm:param type="endSty" val="noArr"/>
                    <dgm:param type="dstNode" val="node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</dgm:if>
            <dgm:if name="Name24" axis="par ch" ptType="node node" func="cnt" op="equ" val="1">
              <dgm:layoutNode name="oneComp">
                <dgm:alg type="composite">
                  <dgm:param type="ar" val="1"/>
                </dgm:alg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  <dgm:constr type="l" for="ch" forName="dummyConnPt" refType="w" fact="0.5"/>
                  <dgm:constr type="t" for="ch" forName="dummyConnPt" refType="w" fact="0.5"/>
                  <dgm:constr type="l" for="ch" forName="oneNode"/>
                  <dgm:constr type="t" for="ch" forName="oneNode"/>
                  <dgm:constr type="h" for="ch" forName="oneNode" refType="h"/>
                  <dgm:constr type="w" for="ch" forName="oneNode" refType="w"/>
                </dgm:constrLst>
                <dgm:ruleLst/>
                <dgm:layoutNode name="dummyConnPt" styleLbl="node1">
                  <dgm:alg type="sp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val="1"/>
                    <dgm:constr type="h" val="1"/>
                  </dgm:constrLst>
                  <dgm:ruleLst/>
                </dgm:layoutNode>
                <dgm:layoutNode name="oneNode" styleLbl="node1">
                  <dgm:varLst>
                    <dgm:bulletEnabled val="1"/>
                  </dgm:varLst>
                  <dgm:alg type="tx">
                    <dgm:param type="txAnchorVertCh" val="mid"/>
                  </dgm:alg>
                  <dgm:shape xmlns:r="http://schemas.openxmlformats.org/officeDocument/2006/relationships" type="ellipse" r:blip="">
                    <dgm:adjLst/>
                  </dgm:shape>
                  <dgm:presOf axis="desOrSelf" ptType="node"/>
                  <dgm:constrLst>
                    <dgm:constr type="h" refType="w"/>
                    <dgm:constr type="tMarg" refType="primFontSz" fact="0.1"/>
                    <dgm:constr type="bMarg" refType="primFontSz" fact="0.1"/>
                    <dgm:constr type="lMarg" refType="primFontSz" fact="0.1"/>
                    <dgm:constr type="rMarg" refType="primFontSz" fact="0.1"/>
                  </dgm:constrLst>
                  <dgm:ruleLst>
                    <dgm:rule type="primFontSz" val="5" fact="NaN" max="NaN"/>
                  </dgm:ruleLst>
                </dgm:layoutNode>
              </dgm:layoutNode>
              <dgm:layoutNode name="dummya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layoutNode name="dummyb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layoutNode name="dummyc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forEach name="sibTransForEach1" axis="followSib" ptType="sibTrans" hideLastTrans="0" cnt="1">
                <dgm:layoutNode name="singleconn" styleLbl="sibTrans2D1">
                  <dgm:alg type="conn">
                    <dgm:param type="connRout" val="longCurve"/>
                    <dgm:param type="begPts" val="bCtr"/>
                    <dgm:param type="endPts" val="tCtr"/>
                    <dgm:param type="begSty" val="noArr"/>
                    <dgm:param type="endSty" val="noArr"/>
                    <dgm:param type="srcNode" val="dummyConnPt"/>
                    <dgm:param type="dstNode" val="dummyConnPt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</dgm:if>
            <dgm:else name="Name25"/>
          </dgm:choose>
        </dgm:forEach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7" Type="http://schemas.openxmlformats.org/officeDocument/2006/relationships/hyperlink" Target="http://www.fda-studia.ru" TargetMode="External"/><Relationship Id="rId2" Type="http://schemas.openxmlformats.org/officeDocument/2006/relationships/diagramData" Target="../diagrams/data1.xml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043;&#1083;&#1072;&#1074;&#1085;&#1072;&#1103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043;&#1083;&#1072;&#1074;&#1085;&#1072;&#1103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043;&#1083;&#1072;&#1074;&#1085;&#1072;&#1103;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da-studia.ru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hyperlink" Target="#&#1043;&#1083;&#1072;&#1074;&#1085;&#1072;&#1103;!A1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632459</xdr:colOff>
      <xdr:row>1</xdr:row>
      <xdr:rowOff>175006</xdr:rowOff>
    </xdr:from>
    <xdr:to>
      <xdr:col>8</xdr:col>
      <xdr:colOff>366714</xdr:colOff>
      <xdr:row>30</xdr:row>
      <xdr:rowOff>45720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59" y="350266"/>
          <a:ext cx="4755835" cy="495325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87630</xdr:rowOff>
    </xdr:from>
    <xdr:to>
      <xdr:col>10</xdr:col>
      <xdr:colOff>556260</xdr:colOff>
      <xdr:row>28</xdr:row>
      <xdr:rowOff>7620</xdr:rowOff>
    </xdr:to>
    <xdr:graphicFrame macro="">
      <xdr:nvGraphicFramePr>
        <xdr:cNvPr id="2" name="Схема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oneCellAnchor>
    <xdr:from>
      <xdr:col>1</xdr:col>
      <xdr:colOff>175260</xdr:colOff>
      <xdr:row>21</xdr:row>
      <xdr:rowOff>0</xdr:rowOff>
    </xdr:from>
    <xdr:ext cx="1665842" cy="357790"/>
    <xdr:sp macro="" textlink="">
      <xdr:nvSpPr>
        <xdr:cNvPr id="6" name="Прямоугольник 5">
          <a:hlinkClick xmlns:r="http://schemas.openxmlformats.org/officeDocument/2006/relationships" r:id="rId7"/>
        </xdr:cNvPr>
        <xdr:cNvSpPr/>
      </xdr:nvSpPr>
      <xdr:spPr>
        <a:xfrm>
          <a:off x="929640" y="3680460"/>
          <a:ext cx="1665842" cy="3577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fda-studia.ru</a:t>
          </a:r>
          <a:endParaRPr lang="ru-RU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339179</xdr:colOff>
      <xdr:row>0</xdr:row>
      <xdr:rowOff>144594</xdr:rowOff>
    </xdr:from>
    <xdr:ext cx="3821341" cy="1112705"/>
    <xdr:sp macro="" textlink="">
      <xdr:nvSpPr>
        <xdr:cNvPr id="4" name="Прямоугольник 3"/>
        <xdr:cNvSpPr/>
      </xdr:nvSpPr>
      <xdr:spPr>
        <a:xfrm>
          <a:off x="1093559" y="144594"/>
          <a:ext cx="3821341" cy="1112705"/>
        </a:xfrm>
        <a:prstGeom prst="rect">
          <a:avLst/>
        </a:prstGeom>
        <a:noFill/>
      </xdr:spPr>
      <xdr:txBody>
        <a:bodyPr wrap="none" lIns="91440" tIns="45720" rIns="91440" bIns="45720">
          <a:prstTxWarp prst="textArchUp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ru-RU" sz="2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Отработанные часы и зарплата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922020</xdr:colOff>
      <xdr:row>0</xdr:row>
      <xdr:rowOff>30480</xdr:rowOff>
    </xdr:from>
    <xdr:to>
      <xdr:col>0</xdr:col>
      <xdr:colOff>1120140</xdr:colOff>
      <xdr:row>0</xdr:row>
      <xdr:rowOff>169628</xdr:rowOff>
    </xdr:to>
    <xdr:sp macro="" textlink="">
      <xdr:nvSpPr>
        <xdr:cNvPr id="3" name="Стрелка влево 2">
          <a:hlinkClick xmlns:r="http://schemas.openxmlformats.org/officeDocument/2006/relationships" r:id="rId1"/>
        </xdr:cNvPr>
        <xdr:cNvSpPr/>
      </xdr:nvSpPr>
      <xdr:spPr>
        <a:xfrm>
          <a:off x="922020" y="30480"/>
          <a:ext cx="198120" cy="139148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53008</xdr:colOff>
      <xdr:row>0</xdr:row>
      <xdr:rowOff>26504</xdr:rowOff>
    </xdr:from>
    <xdr:to>
      <xdr:col>1</xdr:col>
      <xdr:colOff>251791</xdr:colOff>
      <xdr:row>0</xdr:row>
      <xdr:rowOff>165652</xdr:rowOff>
    </xdr:to>
    <xdr:sp macro="" textlink="">
      <xdr:nvSpPr>
        <xdr:cNvPr id="2" name="Стрелка влево 1">
          <a:hlinkClick xmlns:r="http://schemas.openxmlformats.org/officeDocument/2006/relationships" r:id="rId1"/>
        </xdr:cNvPr>
        <xdr:cNvSpPr/>
      </xdr:nvSpPr>
      <xdr:spPr>
        <a:xfrm>
          <a:off x="1464365" y="26504"/>
          <a:ext cx="198783" cy="139148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46382</xdr:colOff>
      <xdr:row>0</xdr:row>
      <xdr:rowOff>33130</xdr:rowOff>
    </xdr:from>
    <xdr:to>
      <xdr:col>1</xdr:col>
      <xdr:colOff>245165</xdr:colOff>
      <xdr:row>1</xdr:row>
      <xdr:rowOff>0</xdr:rowOff>
    </xdr:to>
    <xdr:sp macro="" textlink="">
      <xdr:nvSpPr>
        <xdr:cNvPr id="3" name="Стрелка влево 2">
          <a:hlinkClick xmlns:r="http://schemas.openxmlformats.org/officeDocument/2006/relationships" r:id="rId1"/>
        </xdr:cNvPr>
        <xdr:cNvSpPr/>
      </xdr:nvSpPr>
      <xdr:spPr>
        <a:xfrm>
          <a:off x="1742660" y="33130"/>
          <a:ext cx="198783" cy="139148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0</xdr:row>
      <xdr:rowOff>30480</xdr:rowOff>
    </xdr:from>
    <xdr:to>
      <xdr:col>1</xdr:col>
      <xdr:colOff>259743</xdr:colOff>
      <xdr:row>0</xdr:row>
      <xdr:rowOff>169628</xdr:rowOff>
    </xdr:to>
    <xdr:sp macro="" textlink="">
      <xdr:nvSpPr>
        <xdr:cNvPr id="3" name="Стрелка влево 2">
          <a:hlinkClick xmlns:r="http://schemas.openxmlformats.org/officeDocument/2006/relationships" r:id="rId1"/>
        </xdr:cNvPr>
        <xdr:cNvSpPr/>
      </xdr:nvSpPr>
      <xdr:spPr>
        <a:xfrm>
          <a:off x="1051560" y="30480"/>
          <a:ext cx="198783" cy="139148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0</xdr:col>
      <xdr:colOff>53340</xdr:colOff>
      <xdr:row>37</xdr:row>
      <xdr:rowOff>45720</xdr:rowOff>
    </xdr:from>
    <xdr:to>
      <xdr:col>3</xdr:col>
      <xdr:colOff>228600</xdr:colOff>
      <xdr:row>47</xdr:row>
      <xdr:rowOff>140372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6537960"/>
          <a:ext cx="2385060" cy="18472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3</xdr:col>
      <xdr:colOff>158191</xdr:colOff>
      <xdr:row>61</xdr:row>
      <xdr:rowOff>91440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95360"/>
          <a:ext cx="2367991" cy="2194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6</xdr:col>
      <xdr:colOff>464820</xdr:colOff>
      <xdr:row>104</xdr:row>
      <xdr:rowOff>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88640"/>
          <a:ext cx="4503420" cy="24536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8</xdr:col>
      <xdr:colOff>53340</xdr:colOff>
      <xdr:row>140</xdr:row>
      <xdr:rowOff>45720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72220"/>
          <a:ext cx="5311140" cy="30251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8</xdr:col>
      <xdr:colOff>30480</xdr:colOff>
      <xdr:row>166</xdr:row>
      <xdr:rowOff>22860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78460"/>
          <a:ext cx="5288280" cy="3352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8</xdr:col>
      <xdr:colOff>365760</xdr:colOff>
      <xdr:row>188</xdr:row>
      <xdr:rowOff>125497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35220"/>
          <a:ext cx="5623560" cy="275439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192</xdr:row>
      <xdr:rowOff>0</xdr:rowOff>
    </xdr:from>
    <xdr:ext cx="1665842" cy="357790"/>
    <xdr:sp macro="" textlink="">
      <xdr:nvSpPr>
        <xdr:cNvPr id="10" name="Прямоугольник 9">
          <a:hlinkClick xmlns:r="http://schemas.openxmlformats.org/officeDocument/2006/relationships" r:id="rId8"/>
        </xdr:cNvPr>
        <xdr:cNvSpPr/>
      </xdr:nvSpPr>
      <xdr:spPr>
        <a:xfrm>
          <a:off x="0" y="33665160"/>
          <a:ext cx="1665842" cy="3577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fda-studia.ru</a:t>
          </a:r>
          <a:endParaRPr lang="ru-RU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6140.371774537038" createdVersion="4" refreshedVersion="4" minRefreshableVersion="3" recordCount="25">
  <cacheSource type="worksheet">
    <worksheetSource name="Таблица2"/>
  </cacheSource>
  <cacheFields count="17">
    <cacheField name="Дата" numFmtId="166">
      <sharedItems containsNonDate="0" containsDate="1" containsString="0" containsBlank="1" minDate="2026-01-01T00:00:00" maxDate="2026-01-24T00:00:00"/>
    </cacheField>
    <cacheField name="Год, месяц" numFmtId="164">
      <sharedItems containsDate="1" containsMixedTypes="1" minDate="2026-01-01T00:00:00" maxDate="2026-01-24T00:00:00"/>
    </cacheField>
    <cacheField name="Месяц, день" numFmtId="169">
      <sharedItems containsDate="1" containsMixedTypes="1" minDate="1899-12-30T00:00:00" maxDate="2026-01-24T00:00:00" count="48">
        <s v="01.Январь"/>
        <s v="02.Январь"/>
        <s v="03.Январь"/>
        <s v="04.Январь"/>
        <s v="05.Январь"/>
        <s v="06.Январь"/>
        <s v="07.Январь"/>
        <s v="08.Январь"/>
        <s v="09.Январь"/>
        <s v="10.Январь"/>
        <s v="11.Январь"/>
        <s v="12.Январь"/>
        <s v="13.Январь"/>
        <s v="14.Январь"/>
        <s v="15.Январь"/>
        <s v="16.Январь"/>
        <s v="17.Январь"/>
        <s v="18.Январь"/>
        <s v="19.Январь"/>
        <s v="20.Январь"/>
        <s v="21.Январь"/>
        <s v="22.Январь"/>
        <s v="23.Январь"/>
        <s v=""/>
        <d v="2026-01-18T00:00:00" u="1"/>
        <d v="2026-01-11T00:00:00" u="1"/>
        <d v="2026-01-04T00:00:00" u="1"/>
        <d v="2026-01-23T00:00:00" u="1"/>
        <d v="2026-01-16T00:00:00" u="1"/>
        <d v="2026-01-09T00:00:00" u="1"/>
        <d v="2026-01-02T00:00:00" u="1"/>
        <d v="2026-01-21T00:00:00" u="1"/>
        <d v="2026-01-14T00:00:00" u="1"/>
        <d v="2026-01-07T00:00:00" u="1"/>
        <d v="2026-01-19T00:00:00" u="1"/>
        <d v="2026-01-12T00:00:00" u="1"/>
        <d v="2026-01-05T00:00:00" u="1"/>
        <d v="2026-01-17T00:00:00" u="1"/>
        <d v="1899-12-30T00:00:00" u="1"/>
        <d v="2026-01-10T00:00:00" u="1"/>
        <d v="2026-01-03T00:00:00" u="1"/>
        <d v="2026-01-22T00:00:00" u="1"/>
        <d v="2026-01-15T00:00:00" u="1"/>
        <d v="2026-01-08T00:00:00" u="1"/>
        <d v="2026-01-01T00:00:00" u="1"/>
        <d v="2026-01-20T00:00:00" u="1"/>
        <d v="2026-01-13T00:00:00" u="1"/>
        <d v="2026-01-06T00:00:00" u="1"/>
      </sharedItems>
    </cacheField>
    <cacheField name="Неделя" numFmtId="1">
      <sharedItems containsMixedTypes="1" containsNumber="1" containsInteger="1" minValue="1" maxValue="4" count="5">
        <n v="1"/>
        <n v="2"/>
        <n v="3"/>
        <n v="4"/>
        <s v=""/>
      </sharedItems>
    </cacheField>
    <cacheField name="День№" numFmtId="0">
      <sharedItems containsMixedTypes="1" containsNumber="1" containsInteger="1" minValue="1" maxValue="7"/>
    </cacheField>
    <cacheField name="День" numFmtId="0">
      <sharedItems count="8">
        <s v="Чт"/>
        <s v="Пт"/>
        <s v="Сб"/>
        <s v="Вс"/>
        <s v="Пн"/>
        <s v="Вт"/>
        <s v="Ср"/>
        <s v=""/>
      </sharedItems>
    </cacheField>
    <cacheField name="Год" numFmtId="0">
      <sharedItems containsMixedTypes="1" containsNumber="1" containsInteger="1" minValue="1900" maxValue="2026" count="3">
        <n v="2026"/>
        <s v=""/>
        <n v="1900" u="1"/>
      </sharedItems>
    </cacheField>
    <cacheField name="Месяц" numFmtId="0">
      <sharedItems count="2">
        <s v="Январь"/>
        <s v=""/>
      </sharedItems>
    </cacheField>
    <cacheField name="Число" numFmtId="0">
      <sharedItems containsMixedTypes="1" containsNumber="1" containsInteger="1" minValue="0" maxValue="23" count="2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s v=""/>
        <n v="0" u="1"/>
      </sharedItems>
    </cacheField>
    <cacheField name="Приход" numFmtId="165">
      <sharedItems containsNonDate="0" containsDate="1" containsString="0" containsBlank="1" minDate="1899-12-30T07:00:00" maxDate="1899-12-30T12:00:00"/>
    </cacheField>
    <cacheField name="Уход" numFmtId="165">
      <sharedItems containsNonDate="0" containsDate="1" containsString="0" containsBlank="1" minDate="1899-12-30T09:00:00" maxDate="1899-12-30T17:30:00"/>
    </cacheField>
    <cacheField name="ОбедНач" numFmtId="165">
      <sharedItems containsNonDate="0" containsDate="1" containsString="0" containsBlank="1" minDate="1899-12-30T12:00:00" maxDate="1899-12-30T12:00:00"/>
    </cacheField>
    <cacheField name="ОбедКон" numFmtId="165">
      <sharedItems containsNonDate="0" containsDate="1" containsString="0" containsBlank="1" minDate="1899-12-30T12:30:00" maxDate="1899-12-30T12:30:00"/>
    </cacheField>
    <cacheField name="ЧасыВр" numFmtId="0">
      <sharedItems containsDate="1" containsMixedTypes="1" minDate="1899-12-30T00:30:00" maxDate="1899-12-30T10:00:00"/>
    </cacheField>
    <cacheField name="Часы" numFmtId="2">
      <sharedItems containsMixedTypes="1" containsNumber="1" minValue="0.50000000000000755" maxValue="9.9999999999999982"/>
    </cacheField>
    <cacheField name="Деньги" numFmtId="170">
      <sharedItems containsMixedTypes="1" containsNumber="1" minValue="148.80952380952604" maxValue="2976.1904761904752" count="9">
        <n v="2827.3809523809523"/>
        <n v="2976.1904761904752"/>
        <n v="744.04761904762108"/>
        <n v="148.80952380952843"/>
        <n v="148.80952380952604"/>
        <n v="595.23809523809507"/>
        <n v="297.61904761905248"/>
        <n v="297.6190476190497"/>
        <s v=""/>
      </sharedItems>
    </cacheField>
    <cacheField name="Комментарии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d v="2026-01-01T00:00:00"/>
    <d v="2026-01-01T00:00:00"/>
    <x v="0"/>
    <x v="0"/>
    <n v="4"/>
    <x v="0"/>
    <x v="0"/>
    <x v="0"/>
    <x v="0"/>
    <d v="1899-12-30T07:00:00"/>
    <d v="1899-12-30T17:00:00"/>
    <d v="1899-12-30T12:00:00"/>
    <d v="1899-12-30T12:30:00"/>
    <d v="1899-12-30T09:30:00"/>
    <n v="9.5"/>
    <x v="0"/>
    <m/>
  </r>
  <r>
    <d v="2026-01-02T00:00:00"/>
    <d v="2026-01-02T00:00:00"/>
    <x v="1"/>
    <x v="0"/>
    <n v="5"/>
    <x v="1"/>
    <x v="0"/>
    <x v="0"/>
    <x v="1"/>
    <d v="1899-12-30T07:00:00"/>
    <d v="1899-12-30T17:30:00"/>
    <d v="1899-12-30T12:00:00"/>
    <d v="1899-12-30T12:30:00"/>
    <d v="1899-12-30T10:00:00"/>
    <n v="9.9999999999999982"/>
    <x v="1"/>
    <m/>
  </r>
  <r>
    <d v="2026-01-03T00:00:00"/>
    <d v="2026-01-03T00:00:00"/>
    <x v="2"/>
    <x v="0"/>
    <n v="6"/>
    <x v="2"/>
    <x v="0"/>
    <x v="0"/>
    <x v="2"/>
    <d v="1899-12-30T07:00:00"/>
    <d v="1899-12-30T10:00:00"/>
    <d v="1899-12-30T12:00:00"/>
    <d v="1899-12-30T12:30:00"/>
    <d v="1899-12-30T02:30:00"/>
    <n v="2.5000000000000071"/>
    <x v="2"/>
    <m/>
  </r>
  <r>
    <d v="2026-01-04T00:00:00"/>
    <d v="2026-01-04T00:00:00"/>
    <x v="3"/>
    <x v="0"/>
    <n v="7"/>
    <x v="3"/>
    <x v="0"/>
    <x v="0"/>
    <x v="3"/>
    <d v="1899-12-30T08:00:00"/>
    <d v="1899-12-30T09:00:00"/>
    <d v="1899-12-30T12:00:00"/>
    <d v="1899-12-30T12:30:00"/>
    <d v="1899-12-30T00:30:00"/>
    <n v="0.50000000000001554"/>
    <x v="3"/>
    <m/>
  </r>
  <r>
    <d v="2026-01-05T00:00:00"/>
    <d v="2026-01-05T00:00:00"/>
    <x v="4"/>
    <x v="1"/>
    <n v="1"/>
    <x v="4"/>
    <x v="0"/>
    <x v="0"/>
    <x v="4"/>
    <d v="1899-12-30T09:00:00"/>
    <d v="1899-12-30T10:00:00"/>
    <d v="1899-12-30T12:00:00"/>
    <d v="1899-12-30T12:30:00"/>
    <d v="1899-12-30T00:30:00"/>
    <n v="0.50000000000000755"/>
    <x v="4"/>
    <m/>
  </r>
  <r>
    <d v="2026-01-06T00:00:00"/>
    <d v="2026-01-06T00:00:00"/>
    <x v="5"/>
    <x v="1"/>
    <n v="2"/>
    <x v="5"/>
    <x v="0"/>
    <x v="0"/>
    <x v="5"/>
    <d v="1899-12-30T10:00:00"/>
    <d v="1899-12-30T12:30:00"/>
    <d v="1899-12-30T12:00:00"/>
    <d v="1899-12-30T12:30:00"/>
    <d v="1899-12-30T02:00:00"/>
    <n v="1.9999999999999996"/>
    <x v="5"/>
    <m/>
  </r>
  <r>
    <d v="2026-01-07T00:00:00"/>
    <d v="2026-01-07T00:00:00"/>
    <x v="6"/>
    <x v="1"/>
    <n v="3"/>
    <x v="6"/>
    <x v="0"/>
    <x v="0"/>
    <x v="6"/>
    <d v="1899-12-30T11:00:00"/>
    <d v="1899-12-30T12:30:00"/>
    <d v="1899-12-30T12:00:00"/>
    <d v="1899-12-30T12:30:00"/>
    <d v="1899-12-30T01:00:00"/>
    <n v="1.0000000000000164"/>
    <x v="6"/>
    <m/>
  </r>
  <r>
    <d v="2026-01-08T00:00:00"/>
    <d v="2026-01-08T00:00:00"/>
    <x v="7"/>
    <x v="1"/>
    <n v="4"/>
    <x v="0"/>
    <x v="0"/>
    <x v="0"/>
    <x v="7"/>
    <d v="1899-12-30T12:00:00"/>
    <d v="1899-12-30T13:30:00"/>
    <d v="1899-12-30T12:00:00"/>
    <d v="1899-12-30T12:30:00"/>
    <d v="1899-12-30T01:00:00"/>
    <n v="1.0000000000000071"/>
    <x v="7"/>
    <m/>
  </r>
  <r>
    <d v="2026-01-09T00:00:00"/>
    <d v="2026-01-09T00:00:00"/>
    <x v="8"/>
    <x v="1"/>
    <n v="5"/>
    <x v="1"/>
    <x v="0"/>
    <x v="0"/>
    <x v="8"/>
    <m/>
    <m/>
    <m/>
    <m/>
    <s v=""/>
    <s v=""/>
    <x v="8"/>
    <m/>
  </r>
  <r>
    <d v="2026-01-10T00:00:00"/>
    <d v="2026-01-10T00:00:00"/>
    <x v="9"/>
    <x v="1"/>
    <n v="6"/>
    <x v="2"/>
    <x v="0"/>
    <x v="0"/>
    <x v="9"/>
    <m/>
    <m/>
    <m/>
    <m/>
    <s v=""/>
    <s v=""/>
    <x v="8"/>
    <m/>
  </r>
  <r>
    <d v="2026-01-11T00:00:00"/>
    <d v="2026-01-11T00:00:00"/>
    <x v="10"/>
    <x v="1"/>
    <n v="7"/>
    <x v="3"/>
    <x v="0"/>
    <x v="0"/>
    <x v="10"/>
    <m/>
    <m/>
    <m/>
    <m/>
    <s v=""/>
    <s v=""/>
    <x v="8"/>
    <m/>
  </r>
  <r>
    <d v="2026-01-12T00:00:00"/>
    <d v="2026-01-12T00:00:00"/>
    <x v="11"/>
    <x v="2"/>
    <n v="1"/>
    <x v="4"/>
    <x v="0"/>
    <x v="0"/>
    <x v="11"/>
    <m/>
    <m/>
    <m/>
    <m/>
    <s v=""/>
    <s v=""/>
    <x v="8"/>
    <m/>
  </r>
  <r>
    <d v="2026-01-13T00:00:00"/>
    <d v="2026-01-13T00:00:00"/>
    <x v="12"/>
    <x v="2"/>
    <n v="2"/>
    <x v="5"/>
    <x v="0"/>
    <x v="0"/>
    <x v="12"/>
    <m/>
    <m/>
    <m/>
    <m/>
    <s v=""/>
    <s v=""/>
    <x v="8"/>
    <m/>
  </r>
  <r>
    <d v="2026-01-14T00:00:00"/>
    <d v="2026-01-14T00:00:00"/>
    <x v="13"/>
    <x v="2"/>
    <n v="3"/>
    <x v="6"/>
    <x v="0"/>
    <x v="0"/>
    <x v="13"/>
    <m/>
    <m/>
    <m/>
    <m/>
    <s v=""/>
    <s v=""/>
    <x v="8"/>
    <m/>
  </r>
  <r>
    <d v="2026-01-15T00:00:00"/>
    <d v="2026-01-15T00:00:00"/>
    <x v="14"/>
    <x v="2"/>
    <n v="4"/>
    <x v="0"/>
    <x v="0"/>
    <x v="0"/>
    <x v="14"/>
    <m/>
    <m/>
    <m/>
    <m/>
    <s v=""/>
    <s v=""/>
    <x v="8"/>
    <m/>
  </r>
  <r>
    <d v="2026-01-16T00:00:00"/>
    <d v="2026-01-16T00:00:00"/>
    <x v="15"/>
    <x v="2"/>
    <n v="5"/>
    <x v="1"/>
    <x v="0"/>
    <x v="0"/>
    <x v="15"/>
    <m/>
    <m/>
    <m/>
    <m/>
    <s v=""/>
    <s v=""/>
    <x v="8"/>
    <m/>
  </r>
  <r>
    <d v="2026-01-17T00:00:00"/>
    <d v="2026-01-17T00:00:00"/>
    <x v="16"/>
    <x v="2"/>
    <n v="6"/>
    <x v="2"/>
    <x v="0"/>
    <x v="0"/>
    <x v="16"/>
    <m/>
    <m/>
    <m/>
    <m/>
    <s v=""/>
    <s v=""/>
    <x v="8"/>
    <m/>
  </r>
  <r>
    <d v="2026-01-18T00:00:00"/>
    <d v="2026-01-18T00:00:00"/>
    <x v="17"/>
    <x v="2"/>
    <n v="7"/>
    <x v="3"/>
    <x v="0"/>
    <x v="0"/>
    <x v="17"/>
    <m/>
    <m/>
    <m/>
    <m/>
    <s v=""/>
    <s v=""/>
    <x v="8"/>
    <m/>
  </r>
  <r>
    <d v="2026-01-19T00:00:00"/>
    <d v="2026-01-19T00:00:00"/>
    <x v="18"/>
    <x v="3"/>
    <n v="1"/>
    <x v="4"/>
    <x v="0"/>
    <x v="0"/>
    <x v="18"/>
    <m/>
    <m/>
    <m/>
    <m/>
    <s v=""/>
    <s v=""/>
    <x v="8"/>
    <m/>
  </r>
  <r>
    <d v="2026-01-20T00:00:00"/>
    <d v="2026-01-20T00:00:00"/>
    <x v="19"/>
    <x v="3"/>
    <n v="2"/>
    <x v="5"/>
    <x v="0"/>
    <x v="0"/>
    <x v="19"/>
    <m/>
    <m/>
    <m/>
    <m/>
    <s v=""/>
    <s v=""/>
    <x v="8"/>
    <m/>
  </r>
  <r>
    <d v="2026-01-21T00:00:00"/>
    <d v="2026-01-21T00:00:00"/>
    <x v="20"/>
    <x v="3"/>
    <n v="3"/>
    <x v="6"/>
    <x v="0"/>
    <x v="0"/>
    <x v="20"/>
    <m/>
    <m/>
    <m/>
    <m/>
    <s v=""/>
    <s v=""/>
    <x v="8"/>
    <m/>
  </r>
  <r>
    <d v="2026-01-22T00:00:00"/>
    <d v="2026-01-22T00:00:00"/>
    <x v="21"/>
    <x v="3"/>
    <n v="4"/>
    <x v="0"/>
    <x v="0"/>
    <x v="0"/>
    <x v="21"/>
    <m/>
    <m/>
    <m/>
    <m/>
    <s v=""/>
    <s v=""/>
    <x v="8"/>
    <m/>
  </r>
  <r>
    <d v="2026-01-23T00:00:00"/>
    <d v="2026-01-23T00:00:00"/>
    <x v="22"/>
    <x v="3"/>
    <n v="5"/>
    <x v="1"/>
    <x v="0"/>
    <x v="0"/>
    <x v="22"/>
    <m/>
    <m/>
    <m/>
    <m/>
    <s v=""/>
    <s v=""/>
    <x v="8"/>
    <m/>
  </r>
  <r>
    <m/>
    <s v=""/>
    <x v="23"/>
    <x v="4"/>
    <s v=""/>
    <x v="7"/>
    <x v="1"/>
    <x v="1"/>
    <x v="23"/>
    <m/>
    <m/>
    <m/>
    <m/>
    <s v=""/>
    <s v=""/>
    <x v="8"/>
    <m/>
  </r>
  <r>
    <m/>
    <s v=""/>
    <x v="23"/>
    <x v="4"/>
    <s v=""/>
    <x v="7"/>
    <x v="1"/>
    <x v="1"/>
    <x v="23"/>
    <m/>
    <m/>
    <m/>
    <m/>
    <s v=""/>
    <s v=""/>
    <x v="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grandTotalCaption="Итого" updatedVersion="4" minRefreshableVersion="3" useAutoFormatting="1" itemPrintTitles="1" createdVersion="4" indent="0" outline="1" outlineData="1" multipleFieldFilters="0" rowHeaderCaption="№ недели, число" colHeaderCaption="">
  <location ref="A6:I16" firstHeaderRow="1" firstDataRow="2" firstDataCol="1" rowPageCount="2" colPageCount="1"/>
  <pivotFields count="17">
    <pivotField numFmtId="166" showAll="0"/>
    <pivotField numFmtId="164" multipleItemSelectionAllowed="1" showAll="0"/>
    <pivotField axis="axisRow" showAll="0" defaultSubtotal="0">
      <items count="48">
        <item x="23"/>
        <item m="1" x="44"/>
        <item m="1" x="30"/>
        <item m="1" x="40"/>
        <item m="1" x="26"/>
        <item m="1" x="36"/>
        <item m="1" x="47"/>
        <item m="1" x="33"/>
        <item m="1" x="43"/>
        <item m="1" x="29"/>
        <item m="1" x="39"/>
        <item m="1" x="25"/>
        <item m="1" x="35"/>
        <item m="1" x="46"/>
        <item m="1" x="32"/>
        <item m="1" x="42"/>
        <item m="1" x="28"/>
        <item m="1" x="37"/>
        <item m="1" x="24"/>
        <item m="1" x="34"/>
        <item m="1" x="45"/>
        <item m="1" x="31"/>
        <item m="1" x="41"/>
        <item m="1" x="27"/>
        <item m="1" x="3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axis="axisRow" numFmtId="1" showAll="0">
      <items count="6">
        <item x="0"/>
        <item sd="0" x="1"/>
        <item sd="0" x="2"/>
        <item sd="0" x="3"/>
        <item h="1" x="4"/>
        <item t="default"/>
      </items>
    </pivotField>
    <pivotField showAll="0"/>
    <pivotField axis="axisCol" showAll="0">
      <items count="9">
        <item x="4"/>
        <item x="5"/>
        <item x="6"/>
        <item x="0"/>
        <item x="1"/>
        <item x="2"/>
        <item x="3"/>
        <item x="7"/>
        <item t="default"/>
      </items>
    </pivotField>
    <pivotField axis="axisPage" multipleItemSelectionAllowed="1" showAll="0" defaultSubtotal="0">
      <items count="3">
        <item h="1" m="1" x="2"/>
        <item x="0"/>
        <item h="1" x="1"/>
      </items>
    </pivotField>
    <pivotField axis="axisPage" multipleItemSelectionAllowed="1" showAll="0" defaultSubtotal="0">
      <items count="2">
        <item x="0"/>
        <item h="1" x="1"/>
      </items>
    </pivotField>
    <pivotField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24"/>
        <item x="22"/>
        <item x="23"/>
        <item t="default"/>
      </items>
    </pivotField>
    <pivotField numFmtId="165" showAll="0"/>
    <pivotField numFmtId="165" showAll="0"/>
    <pivotField numFmtId="165" showAll="0"/>
    <pivotField numFmtId="165" showAll="0"/>
    <pivotField numFmtId="167" showAll="0"/>
    <pivotField dataField="1" numFmtId="2" showAll="0"/>
    <pivotField showAll="0" defaultSubtotal="0"/>
    <pivotField showAll="0" defaultSubtotal="0"/>
  </pivotFields>
  <rowFields count="2">
    <field x="3"/>
    <field x="2"/>
  </rowFields>
  <rowItems count="9">
    <i>
      <x/>
    </i>
    <i r="1">
      <x v="25"/>
    </i>
    <i r="1">
      <x v="26"/>
    </i>
    <i r="1">
      <x v="27"/>
    </i>
    <i r="1">
      <x v="28"/>
    </i>
    <i>
      <x v="1"/>
    </i>
    <i>
      <x v="2"/>
    </i>
    <i>
      <x v="3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2">
    <pageField fld="6" hier="-1"/>
    <pageField fld="7" hier="-1"/>
  </pageFields>
  <dataFields count="1">
    <dataField name="Сумма, часы" fld="14" baseField="2" baseItem="2" numFmtId="168"/>
  </dataFields>
  <formats count="9">
    <format dxfId="18">
      <pivotArea type="all" dataOnly="0" outline="0" fieldPosition="0"/>
    </format>
    <format dxfId="17">
      <pivotArea type="all" dataOnly="0" outline="0" fieldPosition="0"/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field="5" type="button" dataOnly="0" labelOnly="1" outline="0" axis="axisCol" fieldPosition="0"/>
    </format>
    <format dxfId="13">
      <pivotArea type="topRight" dataOnly="0" labelOnly="1" outline="0" fieldPosition="0"/>
    </format>
    <format dxfId="12">
      <pivotArea dataOnly="0" labelOnly="1" fieldPosition="0">
        <references count="1">
          <reference field="5" count="0"/>
        </references>
      </pivotArea>
    </format>
    <format dxfId="11">
      <pivotArea dataOnly="0" labelOnly="1" grandCol="1" outline="0" fieldPosition="0"/>
    </format>
    <format dxfId="10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grandTotalCaption="Итого" updatedVersion="4" minRefreshableVersion="3" useAutoFormatting="1" itemPrintTitles="1" createdVersion="4" indent="0" outline="1" outlineData="1" multipleFieldFilters="0" rowHeaderCaption="№ недели, чяисло" colHeaderCaption="">
  <location ref="A6:I16" firstHeaderRow="1" firstDataRow="2" firstDataCol="1" rowPageCount="2" colPageCount="1"/>
  <pivotFields count="17">
    <pivotField numFmtId="166" showAll="0"/>
    <pivotField numFmtId="164" multipleItemSelectionAllowed="1" showAll="0"/>
    <pivotField axis="axisRow" showAll="0" defaultSubtotal="0">
      <items count="48">
        <item x="23"/>
        <item m="1" x="44"/>
        <item m="1" x="30"/>
        <item m="1" x="40"/>
        <item m="1" x="26"/>
        <item m="1" x="36"/>
        <item m="1" x="47"/>
        <item m="1" x="33"/>
        <item m="1" x="43"/>
        <item m="1" x="29"/>
        <item m="1" x="39"/>
        <item m="1" x="25"/>
        <item m="1" x="35"/>
        <item m="1" x="46"/>
        <item m="1" x="32"/>
        <item m="1" x="42"/>
        <item m="1" x="28"/>
        <item m="1" x="37"/>
        <item m="1" x="24"/>
        <item m="1" x="34"/>
        <item m="1" x="45"/>
        <item m="1" x="31"/>
        <item m="1" x="41"/>
        <item m="1" x="27"/>
        <item m="1" x="3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axis="axisRow" numFmtId="1" showAll="0">
      <items count="6">
        <item x="0"/>
        <item sd="0" x="1"/>
        <item sd="0" x="2"/>
        <item sd="0" x="3"/>
        <item h="1" sd="0" x="4"/>
        <item t="default"/>
      </items>
    </pivotField>
    <pivotField showAll="0"/>
    <pivotField axis="axisCol" showAll="0">
      <items count="9">
        <item x="4"/>
        <item x="5"/>
        <item x="6"/>
        <item x="0"/>
        <item x="1"/>
        <item x="2"/>
        <item x="3"/>
        <item h="1" x="7"/>
        <item t="default"/>
      </items>
    </pivotField>
    <pivotField axis="axisPage" multipleItemSelectionAllowed="1" showAll="0" defaultSubtotal="0">
      <items count="3">
        <item h="1" m="1" x="2"/>
        <item x="0"/>
        <item h="1" x="1"/>
      </items>
    </pivotField>
    <pivotField axis="axisPage" multipleItemSelectionAllowed="1" showAll="0" defaultSubtotal="0">
      <items count="2">
        <item x="0"/>
        <item h="1" x="1"/>
      </items>
    </pivotField>
    <pivotField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24"/>
        <item x="22"/>
        <item x="23"/>
        <item t="default"/>
      </items>
    </pivotField>
    <pivotField numFmtId="165" showAll="0"/>
    <pivotField numFmtId="165" showAll="0"/>
    <pivotField numFmtId="165" showAll="0"/>
    <pivotField numFmtId="165" showAll="0"/>
    <pivotField numFmtId="167" showAll="0"/>
    <pivotField numFmtId="2" showAll="0"/>
    <pivotField dataField="1" showAll="0" defaultSubtotal="0">
      <items count="9">
        <item x="4"/>
        <item x="3"/>
        <item x="7"/>
        <item x="6"/>
        <item x="5"/>
        <item x="2"/>
        <item x="0"/>
        <item x="1"/>
        <item x="8"/>
      </items>
    </pivotField>
    <pivotField showAll="0" defaultSubtotal="0"/>
  </pivotFields>
  <rowFields count="2">
    <field x="3"/>
    <field x="2"/>
  </rowFields>
  <rowItems count="9">
    <i>
      <x/>
    </i>
    <i r="1">
      <x v="25"/>
    </i>
    <i r="1">
      <x v="26"/>
    </i>
    <i r="1">
      <x v="27"/>
    </i>
    <i r="1">
      <x v="28"/>
    </i>
    <i>
      <x v="1"/>
    </i>
    <i>
      <x v="2"/>
    </i>
    <i>
      <x v="3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2">
    <pageField fld="6" hier="-1"/>
    <pageField fld="7" hier="-1"/>
  </pageFields>
  <dataFields count="1">
    <dataField name="Сумма, деньги" fld="15" baseField="3" baseItem="3" numFmtId="170"/>
  </dataFields>
  <formats count="10">
    <format dxfId="9">
      <pivotArea type="all" dataOnly="0" outline="0" fieldPosition="0"/>
    </format>
    <format dxfId="8">
      <pivotArea type="all" dataOnly="0" outline="0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5" type="button" dataOnly="0" labelOnly="1" outline="0" axis="axisCol" fieldPosition="0"/>
    </format>
    <format dxfId="4">
      <pivotArea type="topRight" dataOnly="0" labelOnly="1" outline="0" fieldPosition="0"/>
    </format>
    <format dxfId="3">
      <pivotArea dataOnly="0" labelOnly="1" fieldPosition="0">
        <references count="1">
          <reference field="5" count="0"/>
        </references>
      </pivotArea>
    </format>
    <format dxfId="2">
      <pivotArea dataOnly="0" labelOnly="1" grandCol="1" outline="0" fieldPosition="0"/>
    </format>
    <format dxfId="1">
      <pivotArea outline="0" fieldPosition="0">
        <references count="1">
          <reference field="4294967294" count="1">
            <x v="0"/>
          </reference>
        </references>
      </pivotArea>
    </format>
    <format dxfId="0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Таблица2" displayName="Таблица2" ref="A10:Q39" totalsRowCount="1" headerRowDxfId="58" dataDxfId="56" totalsRowDxfId="54" headerRowBorderDxfId="57" tableBorderDxfId="55" totalsRowBorderDxfId="53">
  <autoFilter ref="A10:Q38"/>
  <tableColumns count="17">
    <tableColumn id="1" name="Дата" totalsRowLabel="Итог" dataDxfId="52" totalsRowDxfId="51"/>
    <tableColumn id="2" name="Год, месяц" dataDxfId="50" totalsRowDxfId="49">
      <calculatedColumnFormula>IF(Таблица2[[#This Row],[Дата]]="","",Таблица2[[#This Row],[Дата]])</calculatedColumnFormula>
    </tableColumn>
    <tableColumn id="11" name="Месяц, день" dataDxfId="48" totalsRowDxfId="47">
      <calculatedColumnFormula>IF(Таблица2[[#This Row],[Дата]]="","",TEXT(Таблица2[[#This Row],[Дата]],"ДД.ММММ"))</calculatedColumnFormula>
    </tableColumn>
    <tableColumn id="3" name="Неделя" dataDxfId="46" totalsRowDxfId="45">
      <calculatedColumnFormula>IF(Таблица2[[#This Row],[Дата]]="","",WEEKNUM(Таблица2[[#This Row],[Дата]],11))</calculatedColumnFormula>
    </tableColumn>
    <tableColumn id="4" name="День№" dataDxfId="44" totalsRowDxfId="43">
      <calculatedColumnFormula>IF(Таблица2[[#This Row],[Дата]]="","",WEEKDAY(Таблица2[[#This Row],[Дата]],2))</calculatedColumnFormula>
    </tableColumn>
    <tableColumn id="5" name="День" dataDxfId="42" totalsRowDxfId="41">
      <calculatedColumnFormula>IF(Таблица2[[#This Row],[День№]]="","",TEXT(Таблица2[[#This Row],[День№]]+1,"ддд"))</calculatedColumnFormula>
    </tableColumn>
    <tableColumn id="16" name="Год" dataDxfId="40" totalsRowDxfId="39">
      <calculatedColumnFormula>IF(Таблица2[[#This Row],[Дата]]="","",YEAR(Таблица2[[#This Row],[Дата]]))</calculatedColumnFormula>
    </tableColumn>
    <tableColumn id="15" name="Месяц" dataDxfId="38" totalsRowDxfId="37">
      <calculatedColumnFormula>IF(Таблица2[[#This Row],[Дата]]="","",TEXT(Таблица2[[#This Row],[Дата]],"ММММ"))</calculatedColumnFormula>
    </tableColumn>
    <tableColumn id="6" name="Число" totalsRowFunction="count" dataDxfId="36" totalsRowDxfId="35">
      <calculatedColumnFormula>IF(Таблица2[[#This Row],[Дата]]="","",DAY(Таблица2[[#This Row],[Дата]]))</calculatedColumnFormula>
    </tableColumn>
    <tableColumn id="7" name="Приход" dataDxfId="34" totalsRowDxfId="33"/>
    <tableColumn id="8" name="Уход" dataDxfId="32" totalsRowDxfId="31"/>
    <tableColumn id="12" name="ОбедНач" dataDxfId="30" totalsRowDxfId="29"/>
    <tableColumn id="13" name="ОбедКон" dataDxfId="28" totalsRowDxfId="27"/>
    <tableColumn id="9" name="ЧасыВр" dataDxfId="26" totalsRowDxfId="25">
      <calculatedColumnFormula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calculatedColumnFormula>
    </tableColumn>
    <tableColumn id="14" name="Часы" totalsRowFunction="sum" dataDxfId="24" totalsRowDxfId="23">
      <calculatedColumnFormula>IF(Таблица2[[#This Row],[Приход]]="","",Таблица2[[#This Row],[ЧасыВр]]*24)</calculatedColumnFormula>
    </tableColumn>
    <tableColumn id="17" name="Деньги" totalsRowFunction="sum" dataDxfId="22" totalsRowDxfId="21">
      <calculatedColumnFormula>IF(Таблица2[[#This Row],[Часы]]="","",Таблица2[[#This Row],[Часы]]*$A$8)</calculatedColumnFormula>
    </tableColumn>
    <tableColumn id="10" name="Комментарии" dataDxfId="20" totalsRowDxfId="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workbookViewId="0">
      <selection activeCell="K9" sqref="K9"/>
    </sheetView>
  </sheetViews>
  <sheetFormatPr defaultRowHeight="13.8" x14ac:dyDescent="0.3"/>
  <cols>
    <col min="1" max="1" width="11" style="1" customWidth="1"/>
    <col min="2" max="16384" width="8.88671875" style="1"/>
  </cols>
  <sheetData>
    <row r="1" spans="1:1" x14ac:dyDescent="0.3">
      <c r="A1" s="39" t="s">
        <v>38</v>
      </c>
    </row>
  </sheetData>
  <sheetProtection password="CE28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9"/>
  <sheetViews>
    <sheetView zoomScale="115" zoomScaleNormal="115" workbookViewId="0">
      <pane ySplit="10" topLeftCell="A11" activePane="bottomLeft" state="frozen"/>
      <selection pane="bottomLeft"/>
    </sheetView>
  </sheetViews>
  <sheetFormatPr defaultRowHeight="13.8" outlineLevelCol="1" x14ac:dyDescent="0.3"/>
  <cols>
    <col min="1" max="1" width="17" style="1" customWidth="1"/>
    <col min="2" max="2" width="14.6640625" style="1" hidden="1" customWidth="1" outlineLevel="1"/>
    <col min="3" max="3" width="17.5546875" style="1" hidden="1" customWidth="1" outlineLevel="1"/>
    <col min="4" max="4" width="10.44140625" style="27" customWidth="1" collapsed="1"/>
    <col min="5" max="5" width="12" style="27" hidden="1" customWidth="1" outlineLevel="1"/>
    <col min="6" max="6" width="10.109375" style="1" customWidth="1" collapsed="1"/>
    <col min="7" max="7" width="9.109375" style="1" hidden="1" customWidth="1" outlineLevel="1"/>
    <col min="8" max="8" width="10.88671875" style="1" hidden="1" customWidth="1" outlineLevel="1"/>
    <col min="9" max="9" width="11.77734375" style="1" hidden="1" customWidth="1" outlineLevel="1"/>
    <col min="10" max="10" width="11.77734375" style="1" customWidth="1" collapsed="1"/>
    <col min="11" max="11" width="9.88671875" style="1" customWidth="1"/>
    <col min="12" max="12" width="10.109375" style="1" customWidth="1"/>
    <col min="13" max="13" width="8.88671875" style="1"/>
    <col min="14" max="14" width="11.6640625" style="1" customWidth="1"/>
    <col min="15" max="15" width="8.88671875" style="1"/>
    <col min="16" max="16" width="13.33203125" style="1" customWidth="1"/>
    <col min="17" max="17" width="27.5546875" style="1" customWidth="1"/>
    <col min="18" max="16384" width="8.88671875" style="1"/>
  </cols>
  <sheetData>
    <row r="1" spans="1:17" x14ac:dyDescent="0.3">
      <c r="A1" s="39" t="s">
        <v>29</v>
      </c>
    </row>
    <row r="3" spans="1:17" ht="15" thickBot="1" x14ac:dyDescent="0.35">
      <c r="A3" s="40" t="s">
        <v>28</v>
      </c>
    </row>
    <row r="4" spans="1:17" ht="14.4" thickBot="1" x14ac:dyDescent="0.35">
      <c r="A4" s="46">
        <v>168</v>
      </c>
    </row>
    <row r="5" spans="1:17" ht="15" thickBot="1" x14ac:dyDescent="0.35">
      <c r="A5" s="40" t="s">
        <v>31</v>
      </c>
    </row>
    <row r="6" spans="1:17" ht="14.4" thickBot="1" x14ac:dyDescent="0.35">
      <c r="A6" s="45">
        <v>50000</v>
      </c>
    </row>
    <row r="7" spans="1:17" ht="14.4" x14ac:dyDescent="0.3">
      <c r="A7" s="48" t="s">
        <v>32</v>
      </c>
    </row>
    <row r="8" spans="1:17" x14ac:dyDescent="0.3">
      <c r="A8" s="60">
        <f>$A$6/$A$4</f>
        <v>297.61904761904759</v>
      </c>
    </row>
    <row r="10" spans="1:17" s="12" customFormat="1" x14ac:dyDescent="0.3">
      <c r="A10" s="6" t="s">
        <v>16</v>
      </c>
      <c r="B10" s="7" t="s">
        <v>17</v>
      </c>
      <c r="C10" s="7" t="s">
        <v>25</v>
      </c>
      <c r="D10" s="7" t="s">
        <v>1</v>
      </c>
      <c r="E10" s="8" t="s">
        <v>18</v>
      </c>
      <c r="F10" s="7" t="s">
        <v>3</v>
      </c>
      <c r="G10" s="7" t="s">
        <v>0</v>
      </c>
      <c r="H10" s="7" t="s">
        <v>2</v>
      </c>
      <c r="I10" s="7" t="s">
        <v>7</v>
      </c>
      <c r="J10" s="9" t="s">
        <v>4</v>
      </c>
      <c r="K10" s="9" t="s">
        <v>5</v>
      </c>
      <c r="L10" s="10" t="s">
        <v>20</v>
      </c>
      <c r="M10" s="10" t="s">
        <v>21</v>
      </c>
      <c r="N10" s="11" t="s">
        <v>19</v>
      </c>
      <c r="O10" s="7" t="s">
        <v>6</v>
      </c>
      <c r="P10" s="7" t="s">
        <v>30</v>
      </c>
      <c r="Q10" s="9" t="s">
        <v>23</v>
      </c>
    </row>
    <row r="11" spans="1:17" x14ac:dyDescent="0.3">
      <c r="A11" s="28">
        <v>46023</v>
      </c>
      <c r="B11" s="29">
        <f>IF(Таблица2[[#This Row],[Дата]]="","",Таблица2[[#This Row],[Дата]])</f>
        <v>46023</v>
      </c>
      <c r="C11" s="37" t="str">
        <f>IF(Таблица2[[#This Row],[Дата]]="","",TEXT(Таблица2[[#This Row],[Дата]],"ДД.ММММ"))</f>
        <v>01.Январь</v>
      </c>
      <c r="D11" s="13">
        <f>IF(Таблица2[[#This Row],[Дата]]="","",WEEKNUM(Таблица2[[#This Row],[Дата]],11))</f>
        <v>1</v>
      </c>
      <c r="E11" s="14">
        <f>IF(Таблица2[[#This Row],[Дата]]="","",WEEKDAY(Таблица2[[#This Row],[Дата]],2))</f>
        <v>4</v>
      </c>
      <c r="F11" s="14" t="str">
        <f>IF(Таблица2[[#This Row],[День№]]="","",TEXT(Таблица2[[#This Row],[День№]]+1,"ддд"))</f>
        <v>Чт</v>
      </c>
      <c r="G11" s="14">
        <f>IF(Таблица2[[#This Row],[Дата]]="","",YEAR(Таблица2[[#This Row],[Дата]]))</f>
        <v>2026</v>
      </c>
      <c r="H11" s="14" t="str">
        <f>IF(Таблица2[[#This Row],[Дата]]="","",TEXT(Таблица2[[#This Row],[Дата]],"ММММ"))</f>
        <v>Январь</v>
      </c>
      <c r="I11" s="14">
        <f>IF(Таблица2[[#This Row],[Дата]]="","",DAY(Таблица2[[#This Row],[Дата]]))</f>
        <v>1</v>
      </c>
      <c r="J11" s="15">
        <v>0.29166666666666669</v>
      </c>
      <c r="K11" s="15">
        <v>0.70833333333333337</v>
      </c>
      <c r="L11" s="16">
        <v>0.5</v>
      </c>
      <c r="M11" s="16">
        <v>0.52083333333333337</v>
      </c>
      <c r="N11" s="17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>0.39583333333333331</v>
      </c>
      <c r="O11" s="18">
        <f>IF(Таблица2[[#This Row],[Приход]]="","",Таблица2[[#This Row],[ЧасыВр]]*24)</f>
        <v>9.5</v>
      </c>
      <c r="P11" s="41">
        <f>IF(Таблица2[[#This Row],[Часы]]="","",Таблица2[[#This Row],[Часы]]*$A$8)</f>
        <v>2827.3809523809523</v>
      </c>
      <c r="Q11" s="31"/>
    </row>
    <row r="12" spans="1:17" x14ac:dyDescent="0.3">
      <c r="A12" s="28">
        <v>46024</v>
      </c>
      <c r="B12" s="29">
        <f>IF(Таблица2[[#This Row],[Дата]]="","",Таблица2[[#This Row],[Дата]])</f>
        <v>46024</v>
      </c>
      <c r="C12" s="37" t="str">
        <f>IF(Таблица2[[#This Row],[Дата]]="","",TEXT(Таблица2[[#This Row],[Дата]],"ДД.ММММ"))</f>
        <v>02.Январь</v>
      </c>
      <c r="D12" s="13">
        <f>IF(Таблица2[[#This Row],[Дата]]="","",WEEKNUM(Таблица2[[#This Row],[Дата]],11))</f>
        <v>1</v>
      </c>
      <c r="E12" s="14">
        <f>IF(Таблица2[[#This Row],[Дата]]="","",WEEKDAY(Таблица2[[#This Row],[Дата]],2))</f>
        <v>5</v>
      </c>
      <c r="F12" s="14" t="str">
        <f>IF(Таблица2[[#This Row],[День№]]="","",TEXT(Таблица2[[#This Row],[День№]]+1,"ддд"))</f>
        <v>Пт</v>
      </c>
      <c r="G12" s="14">
        <f>IF(Таблица2[[#This Row],[Дата]]="","",YEAR(Таблица2[[#This Row],[Дата]]))</f>
        <v>2026</v>
      </c>
      <c r="H12" s="14" t="str">
        <f>IF(Таблица2[[#This Row],[Дата]]="","",TEXT(Таблица2[[#This Row],[Дата]],"ММММ"))</f>
        <v>Январь</v>
      </c>
      <c r="I12" s="14">
        <f>IF(Таблица2[[#This Row],[Дата]]="","",DAY(Таблица2[[#This Row],[Дата]]))</f>
        <v>2</v>
      </c>
      <c r="J12" s="15">
        <v>0.29166666666666669</v>
      </c>
      <c r="K12" s="15">
        <v>0.72916666666666663</v>
      </c>
      <c r="L12" s="16">
        <v>0.5</v>
      </c>
      <c r="M12" s="16">
        <v>0.52083333333333337</v>
      </c>
      <c r="N12" s="17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>0.41666666666666657</v>
      </c>
      <c r="O12" s="18">
        <f>IF(Таблица2[[#This Row],[Приход]]="","",Таблица2[[#This Row],[ЧасыВр]]*24)</f>
        <v>9.9999999999999982</v>
      </c>
      <c r="P12" s="41">
        <f>IF(Таблица2[[#This Row],[Часы]]="","",Таблица2[[#This Row],[Часы]]*$A$8)</f>
        <v>2976.1904761904752</v>
      </c>
      <c r="Q12" s="32"/>
    </row>
    <row r="13" spans="1:17" x14ac:dyDescent="0.3">
      <c r="A13" s="28">
        <v>46025</v>
      </c>
      <c r="B13" s="29">
        <f>IF(Таблица2[[#This Row],[Дата]]="","",Таблица2[[#This Row],[Дата]])</f>
        <v>46025</v>
      </c>
      <c r="C13" s="37" t="str">
        <f>IF(Таблица2[[#This Row],[Дата]]="","",TEXT(Таблица2[[#This Row],[Дата]],"ДД.ММММ"))</f>
        <v>03.Январь</v>
      </c>
      <c r="D13" s="13">
        <f>IF(Таблица2[[#This Row],[Дата]]="","",WEEKNUM(Таблица2[[#This Row],[Дата]],11))</f>
        <v>1</v>
      </c>
      <c r="E13" s="14">
        <f>IF(Таблица2[[#This Row],[Дата]]="","",WEEKDAY(Таблица2[[#This Row],[Дата]],2))</f>
        <v>6</v>
      </c>
      <c r="F13" s="14" t="str">
        <f>IF(Таблица2[[#This Row],[День№]]="","",TEXT(Таблица2[[#This Row],[День№]]+1,"ддд"))</f>
        <v>Сб</v>
      </c>
      <c r="G13" s="14">
        <f>IF(Таблица2[[#This Row],[Дата]]="","",YEAR(Таблица2[[#This Row],[Дата]]))</f>
        <v>2026</v>
      </c>
      <c r="H13" s="14" t="str">
        <f>IF(Таблица2[[#This Row],[Дата]]="","",TEXT(Таблица2[[#This Row],[Дата]],"ММММ"))</f>
        <v>Январь</v>
      </c>
      <c r="I13" s="14">
        <f>IF(Таблица2[[#This Row],[Дата]]="","",DAY(Таблица2[[#This Row],[Дата]]))</f>
        <v>3</v>
      </c>
      <c r="J13" s="15">
        <v>0.29166666666666669</v>
      </c>
      <c r="K13" s="15">
        <v>0.58333333333333337</v>
      </c>
      <c r="L13" s="16">
        <v>0</v>
      </c>
      <c r="M13" s="16">
        <v>0</v>
      </c>
      <c r="N13" s="17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>0.29166666666666669</v>
      </c>
      <c r="O13" s="18">
        <f>IF(Таблица2[[#This Row],[Приход]]="","",Таблица2[[#This Row],[ЧасыВр]]*24)</f>
        <v>7</v>
      </c>
      <c r="P13" s="41">
        <f>IF(Таблица2[[#This Row],[Часы]]="","",Таблица2[[#This Row],[Часы]]*$A$8)</f>
        <v>2083.333333333333</v>
      </c>
      <c r="Q13" s="32"/>
    </row>
    <row r="14" spans="1:17" x14ac:dyDescent="0.3">
      <c r="A14" s="28"/>
      <c r="B14" s="29" t="str">
        <f>IF(Таблица2[[#This Row],[Дата]]="","",Таблица2[[#This Row],[Дата]])</f>
        <v/>
      </c>
      <c r="C14" s="37" t="str">
        <f>IF(Таблица2[[#This Row],[Дата]]="","",TEXT(Таблица2[[#This Row],[Дата]],"ДД.ММММ"))</f>
        <v/>
      </c>
      <c r="D14" s="13" t="str">
        <f>IF(Таблица2[[#This Row],[Дата]]="","",WEEKNUM(Таблица2[[#This Row],[Дата]],11))</f>
        <v/>
      </c>
      <c r="E14" s="14" t="str">
        <f>IF(Таблица2[[#This Row],[Дата]]="","",WEEKDAY(Таблица2[[#This Row],[Дата]],2))</f>
        <v/>
      </c>
      <c r="F14" s="14" t="str">
        <f>IF(Таблица2[[#This Row],[День№]]="","",TEXT(Таблица2[[#This Row],[День№]]+1,"ддд"))</f>
        <v/>
      </c>
      <c r="G14" s="14" t="str">
        <f>IF(Таблица2[[#This Row],[Дата]]="","",YEAR(Таблица2[[#This Row],[Дата]]))</f>
        <v/>
      </c>
      <c r="H14" s="14" t="str">
        <f>IF(Таблица2[[#This Row],[Дата]]="","",TEXT(Таблица2[[#This Row],[Дата]],"ММММ"))</f>
        <v/>
      </c>
      <c r="I14" s="14" t="str">
        <f>IF(Таблица2[[#This Row],[Дата]]="","",DAY(Таблица2[[#This Row],[Дата]]))</f>
        <v/>
      </c>
      <c r="J14" s="15"/>
      <c r="K14" s="15"/>
      <c r="L14" s="16"/>
      <c r="M14" s="16"/>
      <c r="N14" s="17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14" s="18" t="str">
        <f>IF(Таблица2[[#This Row],[Приход]]="","",Таблица2[[#This Row],[ЧасыВр]]*24)</f>
        <v/>
      </c>
      <c r="P14" s="41" t="str">
        <f>IF(Таблица2[[#This Row],[Часы]]="","",Таблица2[[#This Row],[Часы]]*$A$8)</f>
        <v/>
      </c>
      <c r="Q14" s="32"/>
    </row>
    <row r="15" spans="1:17" x14ac:dyDescent="0.3">
      <c r="A15" s="28"/>
      <c r="B15" s="29" t="str">
        <f>IF(Таблица2[[#This Row],[Дата]]="","",Таблица2[[#This Row],[Дата]])</f>
        <v/>
      </c>
      <c r="C15" s="37" t="str">
        <f>IF(Таблица2[[#This Row],[Дата]]="","",TEXT(Таблица2[[#This Row],[Дата]],"ДД.ММММ"))</f>
        <v/>
      </c>
      <c r="D15" s="13" t="str">
        <f>IF(Таблица2[[#This Row],[Дата]]="","",WEEKNUM(Таблица2[[#This Row],[Дата]],11))</f>
        <v/>
      </c>
      <c r="E15" s="14" t="str">
        <f>IF(Таблица2[[#This Row],[Дата]]="","",WEEKDAY(Таблица2[[#This Row],[Дата]],2))</f>
        <v/>
      </c>
      <c r="F15" s="14" t="str">
        <f>IF(Таблица2[[#This Row],[День№]]="","",TEXT(Таблица2[[#This Row],[День№]]+1,"ддд"))</f>
        <v/>
      </c>
      <c r="G15" s="14" t="str">
        <f>IF(Таблица2[[#This Row],[Дата]]="","",YEAR(Таблица2[[#This Row],[Дата]]))</f>
        <v/>
      </c>
      <c r="H15" s="14" t="str">
        <f>IF(Таблица2[[#This Row],[Дата]]="","",TEXT(Таблица2[[#This Row],[Дата]],"ММММ"))</f>
        <v/>
      </c>
      <c r="I15" s="14" t="str">
        <f>IF(Таблица2[[#This Row],[Дата]]="","",DAY(Таблица2[[#This Row],[Дата]]))</f>
        <v/>
      </c>
      <c r="J15" s="15"/>
      <c r="K15" s="15"/>
      <c r="L15" s="16"/>
      <c r="M15" s="16"/>
      <c r="N15" s="17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15" s="18" t="str">
        <f>IF(Таблица2[[#This Row],[Приход]]="","",Таблица2[[#This Row],[ЧасыВр]]*24)</f>
        <v/>
      </c>
      <c r="P15" s="41" t="str">
        <f>IF(Таблица2[[#This Row],[Часы]]="","",Таблица2[[#This Row],[Часы]]*$A$8)</f>
        <v/>
      </c>
      <c r="Q15" s="32"/>
    </row>
    <row r="16" spans="1:17" x14ac:dyDescent="0.3">
      <c r="A16" s="28"/>
      <c r="B16" s="29" t="str">
        <f>IF(Таблица2[[#This Row],[Дата]]="","",Таблица2[[#This Row],[Дата]])</f>
        <v/>
      </c>
      <c r="C16" s="37" t="str">
        <f>IF(Таблица2[[#This Row],[Дата]]="","",TEXT(Таблица2[[#This Row],[Дата]],"ДД.ММММ"))</f>
        <v/>
      </c>
      <c r="D16" s="13" t="str">
        <f>IF(Таблица2[[#This Row],[Дата]]="","",WEEKNUM(Таблица2[[#This Row],[Дата]],11))</f>
        <v/>
      </c>
      <c r="E16" s="14" t="str">
        <f>IF(Таблица2[[#This Row],[Дата]]="","",WEEKDAY(Таблица2[[#This Row],[Дата]],2))</f>
        <v/>
      </c>
      <c r="F16" s="14" t="str">
        <f>IF(Таблица2[[#This Row],[День№]]="","",TEXT(Таблица2[[#This Row],[День№]]+1,"ддд"))</f>
        <v/>
      </c>
      <c r="G16" s="14" t="str">
        <f>IF(Таблица2[[#This Row],[Дата]]="","",YEAR(Таблица2[[#This Row],[Дата]]))</f>
        <v/>
      </c>
      <c r="H16" s="14" t="str">
        <f>IF(Таблица2[[#This Row],[Дата]]="","",TEXT(Таблица2[[#This Row],[Дата]],"ММММ"))</f>
        <v/>
      </c>
      <c r="I16" s="14" t="str">
        <f>IF(Таблица2[[#This Row],[Дата]]="","",DAY(Таблица2[[#This Row],[Дата]]))</f>
        <v/>
      </c>
      <c r="J16" s="15"/>
      <c r="K16" s="15"/>
      <c r="L16" s="16"/>
      <c r="M16" s="16"/>
      <c r="N16" s="17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16" s="18" t="str">
        <f>IF(Таблица2[[#This Row],[Приход]]="","",Таблица2[[#This Row],[ЧасыВр]]*24)</f>
        <v/>
      </c>
      <c r="P16" s="41" t="str">
        <f>IF(Таблица2[[#This Row],[Часы]]="","",Таблица2[[#This Row],[Часы]]*$A$8)</f>
        <v/>
      </c>
      <c r="Q16" s="32"/>
    </row>
    <row r="17" spans="1:17" x14ac:dyDescent="0.3">
      <c r="A17" s="28"/>
      <c r="B17" s="29" t="str">
        <f>IF(Таблица2[[#This Row],[Дата]]="","",Таблица2[[#This Row],[Дата]])</f>
        <v/>
      </c>
      <c r="C17" s="37" t="str">
        <f>IF(Таблица2[[#This Row],[Дата]]="","",TEXT(Таблица2[[#This Row],[Дата]],"ДД.ММММ"))</f>
        <v/>
      </c>
      <c r="D17" s="13" t="str">
        <f>IF(Таблица2[[#This Row],[Дата]]="","",WEEKNUM(Таблица2[[#This Row],[Дата]],11))</f>
        <v/>
      </c>
      <c r="E17" s="14" t="str">
        <f>IF(Таблица2[[#This Row],[Дата]]="","",WEEKDAY(Таблица2[[#This Row],[Дата]],2))</f>
        <v/>
      </c>
      <c r="F17" s="14" t="str">
        <f>IF(Таблица2[[#This Row],[День№]]="","",TEXT(Таблица2[[#This Row],[День№]]+1,"ддд"))</f>
        <v/>
      </c>
      <c r="G17" s="14" t="str">
        <f>IF(Таблица2[[#This Row],[Дата]]="","",YEAR(Таблица2[[#This Row],[Дата]]))</f>
        <v/>
      </c>
      <c r="H17" s="14" t="str">
        <f>IF(Таблица2[[#This Row],[Дата]]="","",TEXT(Таблица2[[#This Row],[Дата]],"ММММ"))</f>
        <v/>
      </c>
      <c r="I17" s="14" t="str">
        <f>IF(Таблица2[[#This Row],[Дата]]="","",DAY(Таблица2[[#This Row],[Дата]]))</f>
        <v/>
      </c>
      <c r="J17" s="15"/>
      <c r="K17" s="15"/>
      <c r="L17" s="16"/>
      <c r="M17" s="16"/>
      <c r="N17" s="17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17" s="18" t="str">
        <f>IF(Таблица2[[#This Row],[Приход]]="","",Таблица2[[#This Row],[ЧасыВр]]*24)</f>
        <v/>
      </c>
      <c r="P17" s="41" t="str">
        <f>IF(Таблица2[[#This Row],[Часы]]="","",Таблица2[[#This Row],[Часы]]*$A$8)</f>
        <v/>
      </c>
      <c r="Q17" s="32"/>
    </row>
    <row r="18" spans="1:17" x14ac:dyDescent="0.3">
      <c r="A18" s="28"/>
      <c r="B18" s="29" t="str">
        <f>IF(Таблица2[[#This Row],[Дата]]="","",Таблица2[[#This Row],[Дата]])</f>
        <v/>
      </c>
      <c r="C18" s="37" t="str">
        <f>IF(Таблица2[[#This Row],[Дата]]="","",TEXT(Таблица2[[#This Row],[Дата]],"ДД.ММММ"))</f>
        <v/>
      </c>
      <c r="D18" s="13" t="str">
        <f>IF(Таблица2[[#This Row],[Дата]]="","",WEEKNUM(Таблица2[[#This Row],[Дата]],11))</f>
        <v/>
      </c>
      <c r="E18" s="14" t="str">
        <f>IF(Таблица2[[#This Row],[Дата]]="","",WEEKDAY(Таблица2[[#This Row],[Дата]],2))</f>
        <v/>
      </c>
      <c r="F18" s="14" t="str">
        <f>IF(Таблица2[[#This Row],[День№]]="","",TEXT(Таблица2[[#This Row],[День№]]+1,"ддд"))</f>
        <v/>
      </c>
      <c r="G18" s="14" t="str">
        <f>IF(Таблица2[[#This Row],[Дата]]="","",YEAR(Таблица2[[#This Row],[Дата]]))</f>
        <v/>
      </c>
      <c r="H18" s="14" t="str">
        <f>IF(Таблица2[[#This Row],[Дата]]="","",TEXT(Таблица2[[#This Row],[Дата]],"ММММ"))</f>
        <v/>
      </c>
      <c r="I18" s="14" t="str">
        <f>IF(Таблица2[[#This Row],[Дата]]="","",DAY(Таблица2[[#This Row],[Дата]]))</f>
        <v/>
      </c>
      <c r="J18" s="15"/>
      <c r="K18" s="15"/>
      <c r="L18" s="16"/>
      <c r="M18" s="16"/>
      <c r="N18" s="17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18" s="18" t="str">
        <f>IF(Таблица2[[#This Row],[Приход]]="","",Таблица2[[#This Row],[ЧасыВр]]*24)</f>
        <v/>
      </c>
      <c r="P18" s="41" t="str">
        <f>IF(Таблица2[[#This Row],[Часы]]="","",Таблица2[[#This Row],[Часы]]*$A$8)</f>
        <v/>
      </c>
      <c r="Q18" s="32"/>
    </row>
    <row r="19" spans="1:17" x14ac:dyDescent="0.3">
      <c r="A19" s="28"/>
      <c r="B19" s="29" t="str">
        <f>IF(Таблица2[[#This Row],[Дата]]="","",Таблица2[[#This Row],[Дата]])</f>
        <v/>
      </c>
      <c r="C19" s="37" t="str">
        <f>IF(Таблица2[[#This Row],[Дата]]="","",TEXT(Таблица2[[#This Row],[Дата]],"ДД.ММММ"))</f>
        <v/>
      </c>
      <c r="D19" s="13" t="str">
        <f>IF(Таблица2[[#This Row],[Дата]]="","",WEEKNUM(Таблица2[[#This Row],[Дата]],11))</f>
        <v/>
      </c>
      <c r="E19" s="14" t="str">
        <f>IF(Таблица2[[#This Row],[Дата]]="","",WEEKDAY(Таблица2[[#This Row],[Дата]],2))</f>
        <v/>
      </c>
      <c r="F19" s="14" t="str">
        <f>IF(Таблица2[[#This Row],[День№]]="","",TEXT(Таблица2[[#This Row],[День№]]+1,"ддд"))</f>
        <v/>
      </c>
      <c r="G19" s="14" t="str">
        <f>IF(Таблица2[[#This Row],[Дата]]="","",YEAR(Таблица2[[#This Row],[Дата]]))</f>
        <v/>
      </c>
      <c r="H19" s="14" t="str">
        <f>IF(Таблица2[[#This Row],[Дата]]="","",TEXT(Таблица2[[#This Row],[Дата]],"ММММ"))</f>
        <v/>
      </c>
      <c r="I19" s="14" t="str">
        <f>IF(Таблица2[[#This Row],[Дата]]="","",DAY(Таблица2[[#This Row],[Дата]]))</f>
        <v/>
      </c>
      <c r="J19" s="15"/>
      <c r="K19" s="15"/>
      <c r="L19" s="16"/>
      <c r="M19" s="16"/>
      <c r="N19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19" s="18" t="str">
        <f>IF(Таблица2[[#This Row],[Приход]]="","",Таблица2[[#This Row],[ЧасыВр]]*24)</f>
        <v/>
      </c>
      <c r="P19" s="41" t="str">
        <f>IF(Таблица2[[#This Row],[Часы]]="","",Таблица2[[#This Row],[Часы]]*$A$8)</f>
        <v/>
      </c>
      <c r="Q19" s="32"/>
    </row>
    <row r="20" spans="1:17" x14ac:dyDescent="0.3">
      <c r="A20" s="28"/>
      <c r="B20" s="29" t="str">
        <f>IF(Таблица2[[#This Row],[Дата]]="","",Таблица2[[#This Row],[Дата]])</f>
        <v/>
      </c>
      <c r="C20" s="37" t="str">
        <f>IF(Таблица2[[#This Row],[Дата]]="","",TEXT(Таблица2[[#This Row],[Дата]],"ДД.ММММ"))</f>
        <v/>
      </c>
      <c r="D20" s="13" t="str">
        <f>IF(Таблица2[[#This Row],[Дата]]="","",WEEKNUM(Таблица2[[#This Row],[Дата]],11))</f>
        <v/>
      </c>
      <c r="E20" s="14" t="str">
        <f>IF(Таблица2[[#This Row],[Дата]]="","",WEEKDAY(Таблица2[[#This Row],[Дата]],2))</f>
        <v/>
      </c>
      <c r="F20" s="14" t="str">
        <f>IF(Таблица2[[#This Row],[День№]]="","",TEXT(Таблица2[[#This Row],[День№]]+1,"ддд"))</f>
        <v/>
      </c>
      <c r="G20" s="14" t="str">
        <f>IF(Таблица2[[#This Row],[Дата]]="","",YEAR(Таблица2[[#This Row],[Дата]]))</f>
        <v/>
      </c>
      <c r="H20" s="14" t="str">
        <f>IF(Таблица2[[#This Row],[Дата]]="","",TEXT(Таблица2[[#This Row],[Дата]],"ММММ"))</f>
        <v/>
      </c>
      <c r="I20" s="14" t="str">
        <f>IF(Таблица2[[#This Row],[Дата]]="","",DAY(Таблица2[[#This Row],[Дата]]))</f>
        <v/>
      </c>
      <c r="J20" s="15"/>
      <c r="K20" s="15"/>
      <c r="L20" s="16"/>
      <c r="M20" s="16"/>
      <c r="N20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20" s="18" t="str">
        <f>IF(Таблица2[[#This Row],[Приход]]="","",Таблица2[[#This Row],[ЧасыВр]]*24)</f>
        <v/>
      </c>
      <c r="P20" s="41" t="str">
        <f>IF(Таблица2[[#This Row],[Часы]]="","",Таблица2[[#This Row],[Часы]]*$A$8)</f>
        <v/>
      </c>
      <c r="Q20" s="32"/>
    </row>
    <row r="21" spans="1:17" x14ac:dyDescent="0.3">
      <c r="A21" s="28"/>
      <c r="B21" s="29" t="str">
        <f>IF(Таблица2[[#This Row],[Дата]]="","",Таблица2[[#This Row],[Дата]])</f>
        <v/>
      </c>
      <c r="C21" s="37" t="str">
        <f>IF(Таблица2[[#This Row],[Дата]]="","",TEXT(Таблица2[[#This Row],[Дата]],"ДД.ММММ"))</f>
        <v/>
      </c>
      <c r="D21" s="13" t="str">
        <f>IF(Таблица2[[#This Row],[Дата]]="","",WEEKNUM(Таблица2[[#This Row],[Дата]],11))</f>
        <v/>
      </c>
      <c r="E21" s="14" t="str">
        <f>IF(Таблица2[[#This Row],[Дата]]="","",WEEKDAY(Таблица2[[#This Row],[Дата]],2))</f>
        <v/>
      </c>
      <c r="F21" s="14" t="str">
        <f>IF(Таблица2[[#This Row],[День№]]="","",TEXT(Таблица2[[#This Row],[День№]]+1,"ддд"))</f>
        <v/>
      </c>
      <c r="G21" s="14" t="str">
        <f>IF(Таблица2[[#This Row],[Дата]]="","",YEAR(Таблица2[[#This Row],[Дата]]))</f>
        <v/>
      </c>
      <c r="H21" s="14" t="str">
        <f>IF(Таблица2[[#This Row],[Дата]]="","",TEXT(Таблица2[[#This Row],[Дата]],"ММММ"))</f>
        <v/>
      </c>
      <c r="I21" s="14" t="str">
        <f>IF(Таблица2[[#This Row],[Дата]]="","",DAY(Таблица2[[#This Row],[Дата]]))</f>
        <v/>
      </c>
      <c r="J21" s="15"/>
      <c r="K21" s="15"/>
      <c r="L21" s="16"/>
      <c r="M21" s="16"/>
      <c r="N21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21" s="18" t="str">
        <f>IF(Таблица2[[#This Row],[Приход]]="","",Таблица2[[#This Row],[ЧасыВр]]*24)</f>
        <v/>
      </c>
      <c r="P21" s="41" t="str">
        <f>IF(Таблица2[[#This Row],[Часы]]="","",Таблица2[[#This Row],[Часы]]*$A$8)</f>
        <v/>
      </c>
      <c r="Q21" s="32"/>
    </row>
    <row r="22" spans="1:17" x14ac:dyDescent="0.3">
      <c r="A22" s="28"/>
      <c r="B22" s="29" t="str">
        <f>IF(Таблица2[[#This Row],[Дата]]="","",Таблица2[[#This Row],[Дата]])</f>
        <v/>
      </c>
      <c r="C22" s="37" t="str">
        <f>IF(Таблица2[[#This Row],[Дата]]="","",TEXT(Таблица2[[#This Row],[Дата]],"ДД.ММММ"))</f>
        <v/>
      </c>
      <c r="D22" s="13" t="str">
        <f>IF(Таблица2[[#This Row],[Дата]]="","",WEEKNUM(Таблица2[[#This Row],[Дата]],11))</f>
        <v/>
      </c>
      <c r="E22" s="14" t="str">
        <f>IF(Таблица2[[#This Row],[Дата]]="","",WEEKDAY(Таблица2[[#This Row],[Дата]],2))</f>
        <v/>
      </c>
      <c r="F22" s="14" t="str">
        <f>IF(Таблица2[[#This Row],[День№]]="","",TEXT(Таблица2[[#This Row],[День№]]+1,"ддд"))</f>
        <v/>
      </c>
      <c r="G22" s="14" t="str">
        <f>IF(Таблица2[[#This Row],[Дата]]="","",YEAR(Таблица2[[#This Row],[Дата]]))</f>
        <v/>
      </c>
      <c r="H22" s="14" t="str">
        <f>IF(Таблица2[[#This Row],[Дата]]="","",TEXT(Таблица2[[#This Row],[Дата]],"ММММ"))</f>
        <v/>
      </c>
      <c r="I22" s="14" t="str">
        <f>IF(Таблица2[[#This Row],[Дата]]="","",DAY(Таблица2[[#This Row],[Дата]]))</f>
        <v/>
      </c>
      <c r="J22" s="15"/>
      <c r="K22" s="15"/>
      <c r="L22" s="16"/>
      <c r="M22" s="16"/>
      <c r="N22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22" s="18" t="str">
        <f>IF(Таблица2[[#This Row],[Приход]]="","",Таблица2[[#This Row],[ЧасыВр]]*24)</f>
        <v/>
      </c>
      <c r="P22" s="41" t="str">
        <f>IF(Таблица2[[#This Row],[Часы]]="","",Таблица2[[#This Row],[Часы]]*$A$8)</f>
        <v/>
      </c>
      <c r="Q22" s="32"/>
    </row>
    <row r="23" spans="1:17" x14ac:dyDescent="0.3">
      <c r="A23" s="28"/>
      <c r="B23" s="29" t="str">
        <f>IF(Таблица2[[#This Row],[Дата]]="","",Таблица2[[#This Row],[Дата]])</f>
        <v/>
      </c>
      <c r="C23" s="37" t="str">
        <f>IF(Таблица2[[#This Row],[Дата]]="","",TEXT(Таблица2[[#This Row],[Дата]],"ДД.ММММ"))</f>
        <v/>
      </c>
      <c r="D23" s="13" t="str">
        <f>IF(Таблица2[[#This Row],[Дата]]="","",WEEKNUM(Таблица2[[#This Row],[Дата]],11))</f>
        <v/>
      </c>
      <c r="E23" s="14" t="str">
        <f>IF(Таблица2[[#This Row],[Дата]]="","",WEEKDAY(Таблица2[[#This Row],[Дата]],2))</f>
        <v/>
      </c>
      <c r="F23" s="14" t="str">
        <f>IF(Таблица2[[#This Row],[День№]]="","",TEXT(Таблица2[[#This Row],[День№]]+1,"ддд"))</f>
        <v/>
      </c>
      <c r="G23" s="14" t="str">
        <f>IF(Таблица2[[#This Row],[Дата]]="","",YEAR(Таблица2[[#This Row],[Дата]]))</f>
        <v/>
      </c>
      <c r="H23" s="14" t="str">
        <f>IF(Таблица2[[#This Row],[Дата]]="","",TEXT(Таблица2[[#This Row],[Дата]],"ММММ"))</f>
        <v/>
      </c>
      <c r="I23" s="14" t="str">
        <f>IF(Таблица2[[#This Row],[Дата]]="","",DAY(Таблица2[[#This Row],[Дата]]))</f>
        <v/>
      </c>
      <c r="J23" s="15"/>
      <c r="K23" s="15"/>
      <c r="L23" s="16"/>
      <c r="M23" s="16"/>
      <c r="N23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23" s="18" t="str">
        <f>IF(Таблица2[[#This Row],[Приход]]="","",Таблица2[[#This Row],[ЧасыВр]]*24)</f>
        <v/>
      </c>
      <c r="P23" s="41" t="str">
        <f>IF(Таблица2[[#This Row],[Часы]]="","",Таблица2[[#This Row],[Часы]]*$A$8)</f>
        <v/>
      </c>
      <c r="Q23" s="32"/>
    </row>
    <row r="24" spans="1:17" x14ac:dyDescent="0.3">
      <c r="A24" s="28"/>
      <c r="B24" s="29" t="str">
        <f>IF(Таблица2[[#This Row],[Дата]]="","",Таблица2[[#This Row],[Дата]])</f>
        <v/>
      </c>
      <c r="C24" s="37" t="str">
        <f>IF(Таблица2[[#This Row],[Дата]]="","",TEXT(Таблица2[[#This Row],[Дата]],"ДД.ММММ"))</f>
        <v/>
      </c>
      <c r="D24" s="13" t="str">
        <f>IF(Таблица2[[#This Row],[Дата]]="","",WEEKNUM(Таблица2[[#This Row],[Дата]],11))</f>
        <v/>
      </c>
      <c r="E24" s="14" t="str">
        <f>IF(Таблица2[[#This Row],[Дата]]="","",WEEKDAY(Таблица2[[#This Row],[Дата]],2))</f>
        <v/>
      </c>
      <c r="F24" s="14" t="str">
        <f>IF(Таблица2[[#This Row],[День№]]="","",TEXT(Таблица2[[#This Row],[День№]]+1,"ддд"))</f>
        <v/>
      </c>
      <c r="G24" s="14" t="str">
        <f>IF(Таблица2[[#This Row],[Дата]]="","",YEAR(Таблица2[[#This Row],[Дата]]))</f>
        <v/>
      </c>
      <c r="H24" s="14" t="str">
        <f>IF(Таблица2[[#This Row],[Дата]]="","",TEXT(Таблица2[[#This Row],[Дата]],"ММММ"))</f>
        <v/>
      </c>
      <c r="I24" s="14" t="str">
        <f>IF(Таблица2[[#This Row],[Дата]]="","",DAY(Таблица2[[#This Row],[Дата]]))</f>
        <v/>
      </c>
      <c r="J24" s="15"/>
      <c r="K24" s="15"/>
      <c r="L24" s="16"/>
      <c r="M24" s="16"/>
      <c r="N24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24" s="18" t="str">
        <f>IF(Таблица2[[#This Row],[Приход]]="","",Таблица2[[#This Row],[ЧасыВр]]*24)</f>
        <v/>
      </c>
      <c r="P24" s="41" t="str">
        <f>IF(Таблица2[[#This Row],[Часы]]="","",Таблица2[[#This Row],[Часы]]*$A$8)</f>
        <v/>
      </c>
      <c r="Q24" s="32"/>
    </row>
    <row r="25" spans="1:17" x14ac:dyDescent="0.3">
      <c r="A25" s="28"/>
      <c r="B25" s="29" t="str">
        <f>IF(Таблица2[[#This Row],[Дата]]="","",Таблица2[[#This Row],[Дата]])</f>
        <v/>
      </c>
      <c r="C25" s="37" t="str">
        <f>IF(Таблица2[[#This Row],[Дата]]="","",TEXT(Таблица2[[#This Row],[Дата]],"ДД.ММММ"))</f>
        <v/>
      </c>
      <c r="D25" s="13" t="str">
        <f>IF(Таблица2[[#This Row],[Дата]]="","",WEEKNUM(Таблица2[[#This Row],[Дата]],11))</f>
        <v/>
      </c>
      <c r="E25" s="14" t="str">
        <f>IF(Таблица2[[#This Row],[Дата]]="","",WEEKDAY(Таблица2[[#This Row],[Дата]],2))</f>
        <v/>
      </c>
      <c r="F25" s="14" t="str">
        <f>IF(Таблица2[[#This Row],[День№]]="","",TEXT(Таблица2[[#This Row],[День№]]+1,"ддд"))</f>
        <v/>
      </c>
      <c r="G25" s="14" t="str">
        <f>IF(Таблица2[[#This Row],[Дата]]="","",YEAR(Таблица2[[#This Row],[Дата]]))</f>
        <v/>
      </c>
      <c r="H25" s="14" t="str">
        <f>IF(Таблица2[[#This Row],[Дата]]="","",TEXT(Таблица2[[#This Row],[Дата]],"ММММ"))</f>
        <v/>
      </c>
      <c r="I25" s="14" t="str">
        <f>IF(Таблица2[[#This Row],[Дата]]="","",DAY(Таблица2[[#This Row],[Дата]]))</f>
        <v/>
      </c>
      <c r="J25" s="15"/>
      <c r="K25" s="15"/>
      <c r="L25" s="16"/>
      <c r="M25" s="16"/>
      <c r="N25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25" s="18" t="str">
        <f>IF(Таблица2[[#This Row],[Приход]]="","",Таблица2[[#This Row],[ЧасыВр]]*24)</f>
        <v/>
      </c>
      <c r="P25" s="41" t="str">
        <f>IF(Таблица2[[#This Row],[Часы]]="","",Таблица2[[#This Row],[Часы]]*$A$8)</f>
        <v/>
      </c>
      <c r="Q25" s="32"/>
    </row>
    <row r="26" spans="1:17" x14ac:dyDescent="0.3">
      <c r="A26" s="28"/>
      <c r="B26" s="29" t="str">
        <f>IF(Таблица2[[#This Row],[Дата]]="","",Таблица2[[#This Row],[Дата]])</f>
        <v/>
      </c>
      <c r="C26" s="37" t="str">
        <f>IF(Таблица2[[#This Row],[Дата]]="","",TEXT(Таблица2[[#This Row],[Дата]],"ДД.ММММ"))</f>
        <v/>
      </c>
      <c r="D26" s="13" t="str">
        <f>IF(Таблица2[[#This Row],[Дата]]="","",WEEKNUM(Таблица2[[#This Row],[Дата]],11))</f>
        <v/>
      </c>
      <c r="E26" s="14" t="str">
        <f>IF(Таблица2[[#This Row],[Дата]]="","",WEEKDAY(Таблица2[[#This Row],[Дата]],2))</f>
        <v/>
      </c>
      <c r="F26" s="14" t="str">
        <f>IF(Таблица2[[#This Row],[День№]]="","",TEXT(Таблица2[[#This Row],[День№]]+1,"ддд"))</f>
        <v/>
      </c>
      <c r="G26" s="14" t="str">
        <f>IF(Таблица2[[#This Row],[Дата]]="","",YEAR(Таблица2[[#This Row],[Дата]]))</f>
        <v/>
      </c>
      <c r="H26" s="14" t="str">
        <f>IF(Таблица2[[#This Row],[Дата]]="","",TEXT(Таблица2[[#This Row],[Дата]],"ММММ"))</f>
        <v/>
      </c>
      <c r="I26" s="14" t="str">
        <f>IF(Таблица2[[#This Row],[Дата]]="","",DAY(Таблица2[[#This Row],[Дата]]))</f>
        <v/>
      </c>
      <c r="J26" s="15"/>
      <c r="K26" s="15"/>
      <c r="L26" s="16"/>
      <c r="M26" s="16"/>
      <c r="N26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26" s="18" t="str">
        <f>IF(Таблица2[[#This Row],[Приход]]="","",Таблица2[[#This Row],[ЧасыВр]]*24)</f>
        <v/>
      </c>
      <c r="P26" s="41" t="str">
        <f>IF(Таблица2[[#This Row],[Часы]]="","",Таблица2[[#This Row],[Часы]]*$A$8)</f>
        <v/>
      </c>
      <c r="Q26" s="32"/>
    </row>
    <row r="27" spans="1:17" x14ac:dyDescent="0.3">
      <c r="A27" s="28"/>
      <c r="B27" s="29" t="str">
        <f>IF(Таблица2[[#This Row],[Дата]]="","",Таблица2[[#This Row],[Дата]])</f>
        <v/>
      </c>
      <c r="C27" s="37" t="str">
        <f>IF(Таблица2[[#This Row],[Дата]]="","",TEXT(Таблица2[[#This Row],[Дата]],"ДД.ММММ"))</f>
        <v/>
      </c>
      <c r="D27" s="13" t="str">
        <f>IF(Таблица2[[#This Row],[Дата]]="","",WEEKNUM(Таблица2[[#This Row],[Дата]],11))</f>
        <v/>
      </c>
      <c r="E27" s="14" t="str">
        <f>IF(Таблица2[[#This Row],[Дата]]="","",WEEKDAY(Таблица2[[#This Row],[Дата]],2))</f>
        <v/>
      </c>
      <c r="F27" s="14" t="str">
        <f>IF(Таблица2[[#This Row],[День№]]="","",TEXT(Таблица2[[#This Row],[День№]]+1,"ддд"))</f>
        <v/>
      </c>
      <c r="G27" s="14" t="str">
        <f>IF(Таблица2[[#This Row],[Дата]]="","",YEAR(Таблица2[[#This Row],[Дата]]))</f>
        <v/>
      </c>
      <c r="H27" s="14" t="str">
        <f>IF(Таблица2[[#This Row],[Дата]]="","",TEXT(Таблица2[[#This Row],[Дата]],"ММММ"))</f>
        <v/>
      </c>
      <c r="I27" s="14" t="str">
        <f>IF(Таблица2[[#This Row],[Дата]]="","",DAY(Таблица2[[#This Row],[Дата]]))</f>
        <v/>
      </c>
      <c r="J27" s="15"/>
      <c r="K27" s="15"/>
      <c r="L27" s="16"/>
      <c r="M27" s="16"/>
      <c r="N27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27" s="18" t="str">
        <f>IF(Таблица2[[#This Row],[Приход]]="","",Таблица2[[#This Row],[ЧасыВр]]*24)</f>
        <v/>
      </c>
      <c r="P27" s="41" t="str">
        <f>IF(Таблица2[[#This Row],[Часы]]="","",Таблица2[[#This Row],[Часы]]*$A$8)</f>
        <v/>
      </c>
      <c r="Q27" s="32"/>
    </row>
    <row r="28" spans="1:17" x14ac:dyDescent="0.3">
      <c r="A28" s="28"/>
      <c r="B28" s="29" t="str">
        <f>IF(Таблица2[[#This Row],[Дата]]="","",Таблица2[[#This Row],[Дата]])</f>
        <v/>
      </c>
      <c r="C28" s="37" t="str">
        <f>IF(Таблица2[[#This Row],[Дата]]="","",TEXT(Таблица2[[#This Row],[Дата]],"ДД.ММММ"))</f>
        <v/>
      </c>
      <c r="D28" s="13" t="str">
        <f>IF(Таблица2[[#This Row],[Дата]]="","",WEEKNUM(Таблица2[[#This Row],[Дата]],11))</f>
        <v/>
      </c>
      <c r="E28" s="14" t="str">
        <f>IF(Таблица2[[#This Row],[Дата]]="","",WEEKDAY(Таблица2[[#This Row],[Дата]],2))</f>
        <v/>
      </c>
      <c r="F28" s="14" t="str">
        <f>IF(Таблица2[[#This Row],[День№]]="","",TEXT(Таблица2[[#This Row],[День№]]+1,"ддд"))</f>
        <v/>
      </c>
      <c r="G28" s="14" t="str">
        <f>IF(Таблица2[[#This Row],[Дата]]="","",YEAR(Таблица2[[#This Row],[Дата]]))</f>
        <v/>
      </c>
      <c r="H28" s="14" t="str">
        <f>IF(Таблица2[[#This Row],[Дата]]="","",TEXT(Таблица2[[#This Row],[Дата]],"ММММ"))</f>
        <v/>
      </c>
      <c r="I28" s="14" t="str">
        <f>IF(Таблица2[[#This Row],[Дата]]="","",DAY(Таблица2[[#This Row],[Дата]]))</f>
        <v/>
      </c>
      <c r="J28" s="15"/>
      <c r="K28" s="15"/>
      <c r="L28" s="16"/>
      <c r="M28" s="16"/>
      <c r="N28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28" s="18" t="str">
        <f>IF(Таблица2[[#This Row],[Приход]]="","",Таблица2[[#This Row],[ЧасыВр]]*24)</f>
        <v/>
      </c>
      <c r="P28" s="41" t="str">
        <f>IF(Таблица2[[#This Row],[Часы]]="","",Таблица2[[#This Row],[Часы]]*$A$8)</f>
        <v/>
      </c>
      <c r="Q28" s="32"/>
    </row>
    <row r="29" spans="1:17" x14ac:dyDescent="0.3">
      <c r="A29" s="28"/>
      <c r="B29" s="29" t="str">
        <f>IF(Таблица2[[#This Row],[Дата]]="","",Таблица2[[#This Row],[Дата]])</f>
        <v/>
      </c>
      <c r="C29" s="37" t="str">
        <f>IF(Таблица2[[#This Row],[Дата]]="","",TEXT(Таблица2[[#This Row],[Дата]],"ДД.ММММ"))</f>
        <v/>
      </c>
      <c r="D29" s="13" t="str">
        <f>IF(Таблица2[[#This Row],[Дата]]="","",WEEKNUM(Таблица2[[#This Row],[Дата]],11))</f>
        <v/>
      </c>
      <c r="E29" s="14" t="str">
        <f>IF(Таблица2[[#This Row],[Дата]]="","",WEEKDAY(Таблица2[[#This Row],[Дата]],2))</f>
        <v/>
      </c>
      <c r="F29" s="14" t="str">
        <f>IF(Таблица2[[#This Row],[День№]]="","",TEXT(Таблица2[[#This Row],[День№]]+1,"ддд"))</f>
        <v/>
      </c>
      <c r="G29" s="14" t="str">
        <f>IF(Таблица2[[#This Row],[Дата]]="","",YEAR(Таблица2[[#This Row],[Дата]]))</f>
        <v/>
      </c>
      <c r="H29" s="14" t="str">
        <f>IF(Таблица2[[#This Row],[Дата]]="","",TEXT(Таблица2[[#This Row],[Дата]],"ММММ"))</f>
        <v/>
      </c>
      <c r="I29" s="14" t="str">
        <f>IF(Таблица2[[#This Row],[Дата]]="","",DAY(Таблица2[[#This Row],[Дата]]))</f>
        <v/>
      </c>
      <c r="J29" s="15"/>
      <c r="K29" s="15"/>
      <c r="L29" s="16"/>
      <c r="M29" s="16"/>
      <c r="N29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29" s="18" t="str">
        <f>IF(Таблица2[[#This Row],[Приход]]="","",Таблица2[[#This Row],[ЧасыВр]]*24)</f>
        <v/>
      </c>
      <c r="P29" s="41" t="str">
        <f>IF(Таблица2[[#This Row],[Часы]]="","",Таблица2[[#This Row],[Часы]]*$A$8)</f>
        <v/>
      </c>
      <c r="Q29" s="32"/>
    </row>
    <row r="30" spans="1:17" x14ac:dyDescent="0.3">
      <c r="A30" s="28"/>
      <c r="B30" s="29" t="str">
        <f>IF(Таблица2[[#This Row],[Дата]]="","",Таблица2[[#This Row],[Дата]])</f>
        <v/>
      </c>
      <c r="C30" s="37" t="str">
        <f>IF(Таблица2[[#This Row],[Дата]]="","",TEXT(Таблица2[[#This Row],[Дата]],"ДД.ММММ"))</f>
        <v/>
      </c>
      <c r="D30" s="13" t="str">
        <f>IF(Таблица2[[#This Row],[Дата]]="","",WEEKNUM(Таблица2[[#This Row],[Дата]],11))</f>
        <v/>
      </c>
      <c r="E30" s="14" t="str">
        <f>IF(Таблица2[[#This Row],[Дата]]="","",WEEKDAY(Таблица2[[#This Row],[Дата]],2))</f>
        <v/>
      </c>
      <c r="F30" s="14" t="str">
        <f>IF(Таблица2[[#This Row],[День№]]="","",TEXT(Таблица2[[#This Row],[День№]]+1,"ддд"))</f>
        <v/>
      </c>
      <c r="G30" s="14" t="str">
        <f>IF(Таблица2[[#This Row],[Дата]]="","",YEAR(Таблица2[[#This Row],[Дата]]))</f>
        <v/>
      </c>
      <c r="H30" s="14" t="str">
        <f>IF(Таблица2[[#This Row],[Дата]]="","",TEXT(Таблица2[[#This Row],[Дата]],"ММММ"))</f>
        <v/>
      </c>
      <c r="I30" s="14" t="str">
        <f>IF(Таблица2[[#This Row],[Дата]]="","",DAY(Таблица2[[#This Row],[Дата]]))</f>
        <v/>
      </c>
      <c r="J30" s="15"/>
      <c r="K30" s="15"/>
      <c r="L30" s="16"/>
      <c r="M30" s="16"/>
      <c r="N30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30" s="18" t="str">
        <f>IF(Таблица2[[#This Row],[Приход]]="","",Таблица2[[#This Row],[ЧасыВр]]*24)</f>
        <v/>
      </c>
      <c r="P30" s="41" t="str">
        <f>IF(Таблица2[[#This Row],[Часы]]="","",Таблица2[[#This Row],[Часы]]*$A$8)</f>
        <v/>
      </c>
      <c r="Q30" s="32"/>
    </row>
    <row r="31" spans="1:17" x14ac:dyDescent="0.3">
      <c r="A31" s="28"/>
      <c r="B31" s="29" t="str">
        <f>IF(Таблица2[[#This Row],[Дата]]="","",Таблица2[[#This Row],[Дата]])</f>
        <v/>
      </c>
      <c r="C31" s="37" t="str">
        <f>IF(Таблица2[[#This Row],[Дата]]="","",TEXT(Таблица2[[#This Row],[Дата]],"ДД.ММММ"))</f>
        <v/>
      </c>
      <c r="D31" s="13" t="str">
        <f>IF(Таблица2[[#This Row],[Дата]]="","",WEEKNUM(Таблица2[[#This Row],[Дата]],11))</f>
        <v/>
      </c>
      <c r="E31" s="14" t="str">
        <f>IF(Таблица2[[#This Row],[Дата]]="","",WEEKDAY(Таблица2[[#This Row],[Дата]],2))</f>
        <v/>
      </c>
      <c r="F31" s="14" t="str">
        <f>IF(Таблица2[[#This Row],[День№]]="","",TEXT(Таблица2[[#This Row],[День№]]+1,"ддд"))</f>
        <v/>
      </c>
      <c r="G31" s="14" t="str">
        <f>IF(Таблица2[[#This Row],[Дата]]="","",YEAR(Таблица2[[#This Row],[Дата]]))</f>
        <v/>
      </c>
      <c r="H31" s="14" t="str">
        <f>IF(Таблица2[[#This Row],[Дата]]="","",TEXT(Таблица2[[#This Row],[Дата]],"ММММ"))</f>
        <v/>
      </c>
      <c r="I31" s="14" t="str">
        <f>IF(Таблица2[[#This Row],[Дата]]="","",DAY(Таблица2[[#This Row],[Дата]]))</f>
        <v/>
      </c>
      <c r="J31" s="15"/>
      <c r="K31" s="15"/>
      <c r="L31" s="16"/>
      <c r="M31" s="16"/>
      <c r="N31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31" s="18" t="str">
        <f>IF(Таблица2[[#This Row],[Приход]]="","",Таблица2[[#This Row],[ЧасыВр]]*24)</f>
        <v/>
      </c>
      <c r="P31" s="41" t="str">
        <f>IF(Таблица2[[#This Row],[Часы]]="","",Таблица2[[#This Row],[Часы]]*$A$8)</f>
        <v/>
      </c>
      <c r="Q31" s="32"/>
    </row>
    <row r="32" spans="1:17" x14ac:dyDescent="0.3">
      <c r="A32" s="28"/>
      <c r="B32" s="29" t="str">
        <f>IF(Таблица2[[#This Row],[Дата]]="","",Таблица2[[#This Row],[Дата]])</f>
        <v/>
      </c>
      <c r="C32" s="37" t="str">
        <f>IF(Таблица2[[#This Row],[Дата]]="","",TEXT(Таблица2[[#This Row],[Дата]],"ДД.ММММ"))</f>
        <v/>
      </c>
      <c r="D32" s="13" t="str">
        <f>IF(Таблица2[[#This Row],[Дата]]="","",WEEKNUM(Таблица2[[#This Row],[Дата]],11))</f>
        <v/>
      </c>
      <c r="E32" s="14" t="str">
        <f>IF(Таблица2[[#This Row],[Дата]]="","",WEEKDAY(Таблица2[[#This Row],[Дата]],2))</f>
        <v/>
      </c>
      <c r="F32" s="14" t="str">
        <f>IF(Таблица2[[#This Row],[День№]]="","",TEXT(Таблица2[[#This Row],[День№]]+1,"ддд"))</f>
        <v/>
      </c>
      <c r="G32" s="14" t="str">
        <f>IF(Таблица2[[#This Row],[Дата]]="","",YEAR(Таблица2[[#This Row],[Дата]]))</f>
        <v/>
      </c>
      <c r="H32" s="14" t="str">
        <f>IF(Таблица2[[#This Row],[Дата]]="","",TEXT(Таблица2[[#This Row],[Дата]],"ММММ"))</f>
        <v/>
      </c>
      <c r="I32" s="14" t="str">
        <f>IF(Таблица2[[#This Row],[Дата]]="","",DAY(Таблица2[[#This Row],[Дата]]))</f>
        <v/>
      </c>
      <c r="J32" s="19"/>
      <c r="K32" s="19"/>
      <c r="L32" s="20"/>
      <c r="M32" s="20"/>
      <c r="N32" s="20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32" s="18" t="str">
        <f>IF(Таблица2[[#This Row],[Приход]]="","",Таблица2[[#This Row],[ЧасыВр]]*24)</f>
        <v/>
      </c>
      <c r="P32" s="41" t="str">
        <f>IF(Таблица2[[#This Row],[Часы]]="","",Таблица2[[#This Row],[Часы]]*$A$8)</f>
        <v/>
      </c>
      <c r="Q32" s="32"/>
    </row>
    <row r="33" spans="1:17" x14ac:dyDescent="0.3">
      <c r="A33" s="28"/>
      <c r="B33" s="29" t="str">
        <f>IF(Таблица2[[#This Row],[Дата]]="","",Таблица2[[#This Row],[Дата]])</f>
        <v/>
      </c>
      <c r="C33" s="37" t="str">
        <f>IF(Таблица2[[#This Row],[Дата]]="","",TEXT(Таблица2[[#This Row],[Дата]],"ДД.ММММ"))</f>
        <v/>
      </c>
      <c r="D33" s="13" t="str">
        <f>IF(Таблица2[[#This Row],[Дата]]="","",WEEKNUM(Таблица2[[#This Row],[Дата]],11))</f>
        <v/>
      </c>
      <c r="E33" s="14" t="str">
        <f>IF(Таблица2[[#This Row],[Дата]]="","",WEEKDAY(Таблица2[[#This Row],[Дата]],2))</f>
        <v/>
      </c>
      <c r="F33" s="14" t="str">
        <f>IF(Таблица2[[#This Row],[День№]]="","",TEXT(Таблица2[[#This Row],[День№]]+1,"ддд"))</f>
        <v/>
      </c>
      <c r="G33" s="14" t="str">
        <f>IF(Таблица2[[#This Row],[Дата]]="","",YEAR(Таблица2[[#This Row],[Дата]]))</f>
        <v/>
      </c>
      <c r="H33" s="14" t="str">
        <f>IF(Таблица2[[#This Row],[Дата]]="","",TEXT(Таблица2[[#This Row],[Дата]],"ММММ"))</f>
        <v/>
      </c>
      <c r="I33" s="14" t="str">
        <f>IF(Таблица2[[#This Row],[Дата]]="","",DAY(Таблица2[[#This Row],[Дата]]))</f>
        <v/>
      </c>
      <c r="J33" s="15"/>
      <c r="K33" s="15"/>
      <c r="L33" s="16"/>
      <c r="M33" s="16"/>
      <c r="N33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33" s="21" t="str">
        <f>IF(Таблица2[[#This Row],[Приход]]="","",Таблица2[[#This Row],[ЧасыВр]]*24)</f>
        <v/>
      </c>
      <c r="P33" s="41" t="str">
        <f>IF(Таблица2[[#This Row],[Часы]]="","",Таблица2[[#This Row],[Часы]]*$A$8)</f>
        <v/>
      </c>
      <c r="Q33" s="32"/>
    </row>
    <row r="34" spans="1:17" x14ac:dyDescent="0.3">
      <c r="A34" s="28"/>
      <c r="B34" s="29" t="str">
        <f>IF(Таблица2[[#This Row],[Дата]]="","",Таблица2[[#This Row],[Дата]])</f>
        <v/>
      </c>
      <c r="C34" s="37" t="str">
        <f>IF(Таблица2[[#This Row],[Дата]]="","",TEXT(Таблица2[[#This Row],[Дата]],"ДД.ММММ"))</f>
        <v/>
      </c>
      <c r="D34" s="13" t="str">
        <f>IF(Таблица2[[#This Row],[Дата]]="","",WEEKNUM(Таблица2[[#This Row],[Дата]],11))</f>
        <v/>
      </c>
      <c r="E34" s="14" t="str">
        <f>IF(Таблица2[[#This Row],[Дата]]="","",WEEKDAY(Таблица2[[#This Row],[Дата]],2))</f>
        <v/>
      </c>
      <c r="F34" s="14" t="str">
        <f>IF(Таблица2[[#This Row],[День№]]="","",TEXT(Таблица2[[#This Row],[День№]]+1,"ддд"))</f>
        <v/>
      </c>
      <c r="G34" s="14" t="str">
        <f>IF(Таблица2[[#This Row],[Дата]]="","",YEAR(Таблица2[[#This Row],[Дата]]))</f>
        <v/>
      </c>
      <c r="H34" s="14" t="str">
        <f>IF(Таблица2[[#This Row],[Дата]]="","",TEXT(Таблица2[[#This Row],[Дата]],"ММММ"))</f>
        <v/>
      </c>
      <c r="I34" s="14" t="str">
        <f>IF(Таблица2[[#This Row],[Дата]]="","",DAY(Таблица2[[#This Row],[Дата]]))</f>
        <v/>
      </c>
      <c r="J34" s="15"/>
      <c r="K34" s="15"/>
      <c r="L34" s="16"/>
      <c r="M34" s="16"/>
      <c r="N34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34" s="21" t="str">
        <f>IF(Таблица2[[#This Row],[Приход]]="","",Таблица2[[#This Row],[ЧасыВр]]*24)</f>
        <v/>
      </c>
      <c r="P34" s="41" t="str">
        <f>IF(Таблица2[[#This Row],[Часы]]="","",Таблица2[[#This Row],[Часы]]*$A$8)</f>
        <v/>
      </c>
      <c r="Q34" s="32"/>
    </row>
    <row r="35" spans="1:17" x14ac:dyDescent="0.3">
      <c r="A35" s="30"/>
      <c r="B35" s="29" t="str">
        <f>IF(Таблица2[[#This Row],[Дата]]="","",Таблица2[[#This Row],[Дата]])</f>
        <v/>
      </c>
      <c r="C35" s="37" t="str">
        <f>IF(Таблица2[[#This Row],[Дата]]="","",TEXT(Таблица2[[#This Row],[Дата]],"ДД.ММММ"))</f>
        <v/>
      </c>
      <c r="D35" s="13" t="str">
        <f>IF(Таблица2[[#This Row],[Дата]]="","",WEEKNUM(Таблица2[[#This Row],[Дата]],11))</f>
        <v/>
      </c>
      <c r="E35" s="14" t="str">
        <f>IF(Таблица2[[#This Row],[Дата]]="","",WEEKDAY(Таблица2[[#This Row],[Дата]],2))</f>
        <v/>
      </c>
      <c r="F35" s="14" t="str">
        <f>IF(Таблица2[[#This Row],[День№]]="","",TEXT(Таблица2[[#This Row],[День№]]+1,"ддд"))</f>
        <v/>
      </c>
      <c r="G35" s="14" t="str">
        <f>IF(Таблица2[[#This Row],[Дата]]="","",YEAR(Таблица2[[#This Row],[Дата]]))</f>
        <v/>
      </c>
      <c r="H35" s="14" t="str">
        <f>IF(Таблица2[[#This Row],[Дата]]="","",TEXT(Таблица2[[#This Row],[Дата]],"ММММ"))</f>
        <v/>
      </c>
      <c r="I35" s="14" t="str">
        <f>IF(Таблица2[[#This Row],[Дата]]="","",DAY(Таблица2[[#This Row],[Дата]]))</f>
        <v/>
      </c>
      <c r="J35" s="19"/>
      <c r="K35" s="19"/>
      <c r="L35" s="20"/>
      <c r="M35" s="20"/>
      <c r="N35" s="20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35" s="22" t="str">
        <f>IF(Таблица2[[#This Row],[Приход]]="","",Таблица2[[#This Row],[ЧасыВр]]*24)</f>
        <v/>
      </c>
      <c r="P35" s="41" t="str">
        <f>IF(Таблица2[[#This Row],[Часы]]="","",Таблица2[[#This Row],[Часы]]*$A$8)</f>
        <v/>
      </c>
      <c r="Q35" s="33"/>
    </row>
    <row r="36" spans="1:17" x14ac:dyDescent="0.3">
      <c r="A36" s="28"/>
      <c r="B36" s="29" t="str">
        <f>IF(Таблица2[[#This Row],[Дата]]="","",Таблица2[[#This Row],[Дата]])</f>
        <v/>
      </c>
      <c r="C36" s="29" t="str">
        <f>IF(Таблица2[[#This Row],[Дата]]="","",TEXT(Таблица2[[#This Row],[Дата]],"ДД.ММММ"))</f>
        <v/>
      </c>
      <c r="D36" s="13" t="str">
        <f>IF(Таблица2[[#This Row],[Дата]]="","",WEEKNUM(Таблица2[[#This Row],[Дата]],11))</f>
        <v/>
      </c>
      <c r="E36" s="56" t="str">
        <f>IF(Таблица2[[#This Row],[Дата]]="","",WEEKDAY(Таблица2[[#This Row],[Дата]],2))</f>
        <v/>
      </c>
      <c r="F36" s="14" t="str">
        <f>IF(Таблица2[[#This Row],[День№]]="","",TEXT(Таблица2[[#This Row],[День№]]+1,"ддд"))</f>
        <v/>
      </c>
      <c r="G36" s="14" t="str">
        <f>IF(Таблица2[[#This Row],[Дата]]="","",YEAR(Таблица2[[#This Row],[Дата]]))</f>
        <v/>
      </c>
      <c r="H36" s="14" t="str">
        <f>IF(Таблица2[[#This Row],[Дата]]="","",TEXT(Таблица2[[#This Row],[Дата]],"ММММ"))</f>
        <v/>
      </c>
      <c r="I36" s="14" t="str">
        <f>IF(Таблица2[[#This Row],[Дата]]="","",DAY(Таблица2[[#This Row],[Дата]]))</f>
        <v/>
      </c>
      <c r="J36" s="15"/>
      <c r="K36" s="15"/>
      <c r="L36" s="16"/>
      <c r="M36" s="16"/>
      <c r="N36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36" s="57" t="str">
        <f>IF(Таблица2[[#This Row],[Приход]]="","",Таблица2[[#This Row],[ЧасыВр]]*24)</f>
        <v/>
      </c>
      <c r="P36" s="42" t="str">
        <f>IF(Таблица2[[#This Row],[Часы]]="","",Таблица2[[#This Row],[Часы]]*$A$8)</f>
        <v/>
      </c>
      <c r="Q36" s="32"/>
    </row>
    <row r="37" spans="1:17" x14ac:dyDescent="0.3">
      <c r="A37" s="28"/>
      <c r="B37" s="29" t="str">
        <f>IF(Таблица2[[#This Row],[Дата]]="","",Таблица2[[#This Row],[Дата]])</f>
        <v/>
      </c>
      <c r="C37" s="29" t="str">
        <f>IF(Таблица2[[#This Row],[Дата]]="","",TEXT(Таблица2[[#This Row],[Дата]],"ДД.ММММ"))</f>
        <v/>
      </c>
      <c r="D37" s="13" t="str">
        <f>IF(Таблица2[[#This Row],[Дата]]="","",WEEKNUM(Таблица2[[#This Row],[Дата]],11))</f>
        <v/>
      </c>
      <c r="E37" s="56" t="str">
        <f>IF(Таблица2[[#This Row],[Дата]]="","",WEEKDAY(Таблица2[[#This Row],[Дата]],2))</f>
        <v/>
      </c>
      <c r="F37" s="14" t="str">
        <f>IF(Таблица2[[#This Row],[День№]]="","",TEXT(Таблица2[[#This Row],[День№]]+1,"ддд"))</f>
        <v/>
      </c>
      <c r="G37" s="14" t="str">
        <f>IF(Таблица2[[#This Row],[Дата]]="","",YEAR(Таблица2[[#This Row],[Дата]]))</f>
        <v/>
      </c>
      <c r="H37" s="14" t="str">
        <f>IF(Таблица2[[#This Row],[Дата]]="","",TEXT(Таблица2[[#This Row],[Дата]],"ММММ"))</f>
        <v/>
      </c>
      <c r="I37" s="14" t="str">
        <f>IF(Таблица2[[#This Row],[Дата]]="","",DAY(Таблица2[[#This Row],[Дата]]))</f>
        <v/>
      </c>
      <c r="J37" s="15"/>
      <c r="K37" s="15"/>
      <c r="L37" s="16"/>
      <c r="M37" s="16"/>
      <c r="N37" s="16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37" s="57" t="str">
        <f>IF(Таблица2[[#This Row],[Приход]]="","",Таблица2[[#This Row],[ЧасыВр]]*24)</f>
        <v/>
      </c>
      <c r="P37" s="42" t="str">
        <f>IF(Таблица2[[#This Row],[Часы]]="","",Таблица2[[#This Row],[Часы]]*$A$8)</f>
        <v/>
      </c>
      <c r="Q37" s="32"/>
    </row>
    <row r="38" spans="1:17" x14ac:dyDescent="0.3">
      <c r="A38" s="30"/>
      <c r="B38" s="53" t="str">
        <f>IF(Таблица2[[#This Row],[Дата]]="","",Таблица2[[#This Row],[Дата]])</f>
        <v/>
      </c>
      <c r="C38" s="53" t="str">
        <f>IF(Таблица2[[#This Row],[Дата]]="","",TEXT(Таблица2[[#This Row],[Дата]],"ДД.ММММ"))</f>
        <v/>
      </c>
      <c r="D38" s="54" t="str">
        <f>IF(Таблица2[[#This Row],[Дата]]="","",WEEKNUM(Таблица2[[#This Row],[Дата]],11))</f>
        <v/>
      </c>
      <c r="E38" s="58" t="str">
        <f>IF(Таблица2[[#This Row],[Дата]]="","",WEEKDAY(Таблица2[[#This Row],[Дата]],2))</f>
        <v/>
      </c>
      <c r="F38" s="55" t="str">
        <f>IF(Таблица2[[#This Row],[День№]]="","",TEXT(Таблица2[[#This Row],[День№]]+1,"ддд"))</f>
        <v/>
      </c>
      <c r="G38" s="55" t="str">
        <f>IF(Таблица2[[#This Row],[Дата]]="","",YEAR(Таблица2[[#This Row],[Дата]]))</f>
        <v/>
      </c>
      <c r="H38" s="55" t="str">
        <f>IF(Таблица2[[#This Row],[Дата]]="","",TEXT(Таблица2[[#This Row],[Дата]],"ММММ"))</f>
        <v/>
      </c>
      <c r="I38" s="55" t="str">
        <f>IF(Таблица2[[#This Row],[Дата]]="","",DAY(Таблица2[[#This Row],[Дата]]))</f>
        <v/>
      </c>
      <c r="J38" s="19"/>
      <c r="K38" s="19"/>
      <c r="L38" s="20"/>
      <c r="M38" s="20"/>
      <c r="N38" s="20" t="str">
        <f>IF(Таблица2[[#This Row],[Приход]]="","",IF(Таблица2[[#This Row],[Уход]]="","",(Таблица2[[#This Row],[Уход]]-Таблица2[[#This Row],[Приход]])-(Таблица2[[#This Row],[ОбедКон]]-Таблица2[[#This Row],[ОбедНач]])))</f>
        <v/>
      </c>
      <c r="O38" s="26" t="str">
        <f>IF(Таблица2[[#This Row],[Приход]]="","",Таблица2[[#This Row],[ЧасыВр]]*24)</f>
        <v/>
      </c>
      <c r="P38" s="43" t="str">
        <f>IF(Таблица2[[#This Row],[Часы]]="","",Таблица2[[#This Row],[Часы]]*$A$8)</f>
        <v/>
      </c>
      <c r="Q38" s="33"/>
    </row>
    <row r="39" spans="1:17" x14ac:dyDescent="0.3">
      <c r="A39" s="23" t="s">
        <v>8</v>
      </c>
      <c r="B39" s="24"/>
      <c r="C39" s="24"/>
      <c r="D39" s="25"/>
      <c r="E39" s="25"/>
      <c r="F39" s="25"/>
      <c r="G39" s="25"/>
      <c r="H39" s="25"/>
      <c r="I39" s="25">
        <f>SUBTOTAL(103,Таблица2[Число])</f>
        <v>28</v>
      </c>
      <c r="J39" s="24"/>
      <c r="K39" s="24"/>
      <c r="L39" s="24"/>
      <c r="M39" s="24"/>
      <c r="N39" s="20"/>
      <c r="O39" s="26">
        <f>SUBTOTAL(109,Таблица2[Часы])</f>
        <v>26.5</v>
      </c>
      <c r="P39" s="44">
        <f>SUBTOTAL(109,Таблица2[Деньги])</f>
        <v>7886.9047619047606</v>
      </c>
      <c r="Q39" s="24"/>
    </row>
  </sheetData>
  <pageMargins left="0.7" right="0.7" top="0.75" bottom="0.75" header="0.3" footer="0.3"/>
  <ignoredErrors>
    <ignoredError sqref="C11:I11 B11" calculatedColumn="1"/>
  </ignoredErrors>
  <drawing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115" zoomScaleNormal="115" workbookViewId="0"/>
  </sheetViews>
  <sheetFormatPr defaultRowHeight="13.8" x14ac:dyDescent="0.3"/>
  <cols>
    <col min="1" max="1" width="20.5546875" style="1" bestFit="1" customWidth="1"/>
    <col min="2" max="2" width="10.21875" style="1" bestFit="1" customWidth="1"/>
    <col min="3" max="4" width="3.77734375" style="1" bestFit="1" customWidth="1"/>
    <col min="5" max="6" width="4.88671875" style="1" bestFit="1" customWidth="1"/>
    <col min="7" max="8" width="3.77734375" style="1" bestFit="1" customWidth="1"/>
    <col min="9" max="10" width="6.77734375" style="1" customWidth="1"/>
    <col min="11" max="12" width="3.5546875" style="1" customWidth="1"/>
    <col min="13" max="13" width="7.5546875" style="1" customWidth="1"/>
    <col min="14" max="14" width="5.109375" style="1" customWidth="1"/>
    <col min="15" max="17" width="3.5546875" style="1" customWidth="1"/>
    <col min="18" max="18" width="7.21875" style="1" customWidth="1"/>
    <col min="19" max="19" width="5.21875" style="1" customWidth="1"/>
    <col min="20" max="21" width="3.5546875" style="1" customWidth="1"/>
    <col min="22" max="22" width="7.33203125" style="1" customWidth="1"/>
    <col min="23" max="23" width="5.33203125" style="1" customWidth="1"/>
    <col min="24" max="25" width="3.5546875" style="1" customWidth="1"/>
    <col min="26" max="26" width="7.5546875" style="1" customWidth="1"/>
    <col min="27" max="27" width="5.109375" style="1" customWidth="1"/>
    <col min="28" max="29" width="3.5546875" style="1" customWidth="1"/>
    <col min="30" max="30" width="7.33203125" style="1" customWidth="1"/>
    <col min="31" max="31" width="11.33203125" style="1" bestFit="1" customWidth="1"/>
    <col min="32" max="16384" width="8.88671875" style="1"/>
  </cols>
  <sheetData>
    <row r="1" spans="1:10" x14ac:dyDescent="0.3">
      <c r="A1" s="39" t="s">
        <v>26</v>
      </c>
    </row>
    <row r="3" spans="1:10" x14ac:dyDescent="0.3">
      <c r="A3" s="2" t="s">
        <v>0</v>
      </c>
      <c r="B3" s="3">
        <v>2026</v>
      </c>
    </row>
    <row r="4" spans="1:10" x14ac:dyDescent="0.3">
      <c r="A4" s="2" t="s">
        <v>2</v>
      </c>
      <c r="B4" s="4" t="s">
        <v>98</v>
      </c>
    </row>
    <row r="6" spans="1:10" x14ac:dyDescent="0.25">
      <c r="A6" s="2" t="s">
        <v>35</v>
      </c>
      <c r="B6" s="34" t="s">
        <v>22</v>
      </c>
      <c r="C6" s="35"/>
      <c r="D6" s="35"/>
      <c r="E6" s="35"/>
      <c r="F6" s="35"/>
      <c r="G6" s="35"/>
      <c r="H6" s="35"/>
      <c r="I6" s="35"/>
      <c r="J6" s="49"/>
    </row>
    <row r="7" spans="1:10" x14ac:dyDescent="0.25">
      <c r="A7" s="2" t="s">
        <v>34</v>
      </c>
      <c r="B7" s="35" t="s">
        <v>13</v>
      </c>
      <c r="C7" s="35" t="s">
        <v>14</v>
      </c>
      <c r="D7" s="35" t="s">
        <v>15</v>
      </c>
      <c r="E7" s="35" t="s">
        <v>9</v>
      </c>
      <c r="F7" s="35" t="s">
        <v>10</v>
      </c>
      <c r="G7" s="35" t="s">
        <v>11</v>
      </c>
      <c r="H7" s="35" t="s">
        <v>12</v>
      </c>
      <c r="I7" s="35" t="s">
        <v>24</v>
      </c>
      <c r="J7" s="49"/>
    </row>
    <row r="8" spans="1:10" x14ac:dyDescent="0.25">
      <c r="A8" s="5">
        <v>1</v>
      </c>
      <c r="B8" s="36"/>
      <c r="C8" s="36"/>
      <c r="D8" s="36"/>
      <c r="E8" s="36">
        <v>9.5</v>
      </c>
      <c r="F8" s="36">
        <v>9.9999999999999982</v>
      </c>
      <c r="G8" s="36">
        <v>2.5000000000000071</v>
      </c>
      <c r="H8" s="36">
        <v>0.50000000000001554</v>
      </c>
      <c r="I8" s="36">
        <v>22.500000000000021</v>
      </c>
      <c r="J8" s="49"/>
    </row>
    <row r="9" spans="1:10" x14ac:dyDescent="0.25">
      <c r="A9" s="63" t="s">
        <v>118</v>
      </c>
      <c r="B9" s="36"/>
      <c r="C9" s="36"/>
      <c r="D9" s="36"/>
      <c r="E9" s="36">
        <v>9.5</v>
      </c>
      <c r="F9" s="36"/>
      <c r="G9" s="36"/>
      <c r="H9" s="36"/>
      <c r="I9" s="36">
        <v>9.5</v>
      </c>
      <c r="J9" s="49"/>
    </row>
    <row r="10" spans="1:10" x14ac:dyDescent="0.25">
      <c r="A10" s="63" t="s">
        <v>119</v>
      </c>
      <c r="B10" s="36"/>
      <c r="C10" s="36"/>
      <c r="D10" s="36"/>
      <c r="E10" s="36"/>
      <c r="F10" s="36">
        <v>9.9999999999999982</v>
      </c>
      <c r="G10" s="36"/>
      <c r="H10" s="36"/>
      <c r="I10" s="36">
        <v>9.9999999999999982</v>
      </c>
      <c r="J10" s="49"/>
    </row>
    <row r="11" spans="1:10" x14ac:dyDescent="0.25">
      <c r="A11" s="63" t="s">
        <v>120</v>
      </c>
      <c r="B11" s="36"/>
      <c r="C11" s="36"/>
      <c r="D11" s="36"/>
      <c r="E11" s="36"/>
      <c r="F11" s="36"/>
      <c r="G11" s="36">
        <v>2.5000000000000071</v>
      </c>
      <c r="H11" s="36"/>
      <c r="I11" s="36">
        <v>2.5000000000000071</v>
      </c>
      <c r="J11" s="49"/>
    </row>
    <row r="12" spans="1:10" x14ac:dyDescent="0.25">
      <c r="A12" s="63" t="s">
        <v>121</v>
      </c>
      <c r="B12" s="36"/>
      <c r="C12" s="36"/>
      <c r="D12" s="36"/>
      <c r="E12" s="36"/>
      <c r="F12" s="36"/>
      <c r="G12" s="36"/>
      <c r="H12" s="36">
        <v>0.50000000000001554</v>
      </c>
      <c r="I12" s="36">
        <v>0.50000000000001554</v>
      </c>
      <c r="J12" s="49"/>
    </row>
    <row r="13" spans="1:10" x14ac:dyDescent="0.25">
      <c r="A13" s="5">
        <v>2</v>
      </c>
      <c r="B13" s="36">
        <v>0.50000000000000755</v>
      </c>
      <c r="C13" s="36">
        <v>1.9999999999999996</v>
      </c>
      <c r="D13" s="36">
        <v>1.0000000000000164</v>
      </c>
      <c r="E13" s="36">
        <v>1.0000000000000071</v>
      </c>
      <c r="F13" s="36">
        <v>0</v>
      </c>
      <c r="G13" s="36">
        <v>0</v>
      </c>
      <c r="H13" s="36">
        <v>0</v>
      </c>
      <c r="I13" s="36">
        <v>4.5000000000000302</v>
      </c>
      <c r="J13" s="49"/>
    </row>
    <row r="14" spans="1:10" x14ac:dyDescent="0.25">
      <c r="A14" s="5">
        <v>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49"/>
    </row>
    <row r="15" spans="1:10" x14ac:dyDescent="0.25">
      <c r="A15" s="5">
        <v>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/>
      <c r="H15" s="36"/>
      <c r="I15" s="36">
        <v>0</v>
      </c>
      <c r="J15" s="49"/>
    </row>
    <row r="16" spans="1:10" x14ac:dyDescent="0.3">
      <c r="A16" s="5" t="s">
        <v>24</v>
      </c>
      <c r="B16" s="36">
        <v>0.50000000000000755</v>
      </c>
      <c r="C16" s="36">
        <v>1.9999999999999996</v>
      </c>
      <c r="D16" s="36">
        <v>1.0000000000000164</v>
      </c>
      <c r="E16" s="36">
        <v>10.500000000000007</v>
      </c>
      <c r="F16" s="36">
        <v>9.9999999999999982</v>
      </c>
      <c r="G16" s="36">
        <v>2.5000000000000071</v>
      </c>
      <c r="H16" s="36">
        <v>0.50000000000001554</v>
      </c>
      <c r="I16" s="36">
        <v>27.00000000000005</v>
      </c>
    </row>
    <row r="17" spans="1:9" ht="14.4" x14ac:dyDescent="0.3">
      <c r="A17"/>
      <c r="B17"/>
      <c r="C17"/>
      <c r="D17"/>
      <c r="E17"/>
      <c r="F17"/>
      <c r="G17"/>
      <c r="H17"/>
      <c r="I17"/>
    </row>
    <row r="18" spans="1:9" ht="14.4" x14ac:dyDescent="0.3">
      <c r="A18"/>
      <c r="B18"/>
      <c r="C18"/>
      <c r="D18"/>
      <c r="E18"/>
      <c r="F18"/>
      <c r="G18"/>
      <c r="H18"/>
      <c r="I18"/>
    </row>
    <row r="19" spans="1:9" ht="14.4" x14ac:dyDescent="0.3">
      <c r="A19"/>
      <c r="B19"/>
      <c r="C19"/>
      <c r="D19"/>
      <c r="E19"/>
      <c r="F19"/>
      <c r="G19"/>
      <c r="H19"/>
      <c r="I19"/>
    </row>
    <row r="20" spans="1:9" ht="14.4" x14ac:dyDescent="0.3">
      <c r="A20"/>
      <c r="B20"/>
      <c r="C20"/>
      <c r="D20"/>
      <c r="E20"/>
      <c r="F20"/>
      <c r="G20"/>
      <c r="H20"/>
      <c r="I20"/>
    </row>
    <row r="21" spans="1:9" x14ac:dyDescent="0.25">
      <c r="A21" s="49"/>
      <c r="B21" s="49"/>
      <c r="C21" s="49"/>
      <c r="D21" s="49"/>
      <c r="E21" s="49"/>
      <c r="F21" s="49"/>
      <c r="G21" s="49"/>
      <c r="H21" s="49"/>
      <c r="I21" s="49"/>
    </row>
    <row r="22" spans="1:9" x14ac:dyDescent="0.25">
      <c r="A22" s="49"/>
      <c r="B22" s="49"/>
      <c r="C22" s="49"/>
      <c r="D22" s="49"/>
      <c r="E22" s="49"/>
      <c r="F22" s="49"/>
      <c r="G22" s="49"/>
      <c r="H22" s="49"/>
      <c r="I22" s="49"/>
    </row>
    <row r="23" spans="1:9" x14ac:dyDescent="0.25">
      <c r="A23" s="49"/>
      <c r="B23" s="49"/>
      <c r="C23" s="49"/>
      <c r="D23" s="49"/>
      <c r="E23" s="49"/>
      <c r="F23" s="49"/>
      <c r="G23" s="49"/>
      <c r="H23" s="49"/>
      <c r="I23" s="49"/>
    </row>
    <row r="24" spans="1:9" x14ac:dyDescent="0.25">
      <c r="A24" s="49"/>
      <c r="B24" s="49"/>
      <c r="C24" s="49"/>
      <c r="D24" s="49"/>
      <c r="E24" s="49"/>
      <c r="F24" s="49"/>
      <c r="G24" s="49"/>
      <c r="H24" s="49"/>
      <c r="I24" s="49"/>
    </row>
    <row r="25" spans="1:9" x14ac:dyDescent="0.25">
      <c r="A25" s="49"/>
      <c r="B25" s="49"/>
      <c r="C25" s="49"/>
      <c r="D25" s="49"/>
      <c r="E25" s="49"/>
      <c r="F25" s="49"/>
      <c r="G25" s="49"/>
      <c r="H25" s="49"/>
      <c r="I25" s="49"/>
    </row>
    <row r="26" spans="1:9" x14ac:dyDescent="0.25">
      <c r="A26" s="49"/>
      <c r="B26" s="49"/>
      <c r="C26" s="49"/>
      <c r="D26" s="49"/>
      <c r="E26" s="49"/>
      <c r="F26" s="49"/>
      <c r="G26" s="49"/>
      <c r="H26" s="49"/>
      <c r="I26" s="49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115" zoomScaleNormal="115" workbookViewId="0"/>
  </sheetViews>
  <sheetFormatPr defaultRowHeight="13.8" x14ac:dyDescent="0.3"/>
  <cols>
    <col min="1" max="1" width="21.77734375" style="1" customWidth="1"/>
    <col min="2" max="2" width="10.21875" style="1" customWidth="1"/>
    <col min="3" max="4" width="6.109375" style="1" customWidth="1"/>
    <col min="5" max="6" width="7.88671875" style="1" customWidth="1"/>
    <col min="7" max="8" width="6.109375" style="1" customWidth="1"/>
    <col min="9" max="9" width="7.88671875" style="1" customWidth="1"/>
    <col min="10" max="10" width="13.6640625" style="1" customWidth="1"/>
    <col min="11" max="11" width="30.109375" style="1" customWidth="1"/>
    <col min="12" max="12" width="13.6640625" style="1" customWidth="1"/>
    <col min="13" max="13" width="30.109375" style="1" customWidth="1"/>
    <col min="14" max="14" width="13.6640625" style="1" customWidth="1"/>
    <col min="15" max="15" width="30.109375" style="1" customWidth="1"/>
    <col min="16" max="16" width="18.88671875" style="1" customWidth="1"/>
    <col min="17" max="17" width="35.21875" style="1" customWidth="1"/>
    <col min="18" max="18" width="7.21875" style="1" customWidth="1"/>
    <col min="19" max="19" width="5.21875" style="1" customWidth="1"/>
    <col min="20" max="21" width="3.5546875" style="1" customWidth="1"/>
    <col min="22" max="22" width="7.33203125" style="1" customWidth="1"/>
    <col min="23" max="23" width="5.33203125" style="1" customWidth="1"/>
    <col min="24" max="25" width="3.5546875" style="1" customWidth="1"/>
    <col min="26" max="26" width="7.5546875" style="1" customWidth="1"/>
    <col min="27" max="27" width="5.109375" style="1" customWidth="1"/>
    <col min="28" max="29" width="3.5546875" style="1" customWidth="1"/>
    <col min="30" max="30" width="7.33203125" style="1" customWidth="1"/>
    <col min="31" max="31" width="11.33203125" style="1" bestFit="1" customWidth="1"/>
    <col min="32" max="16384" width="8.88671875" style="1"/>
  </cols>
  <sheetData>
    <row r="1" spans="1:17" x14ac:dyDescent="0.3">
      <c r="A1" s="39" t="s">
        <v>27</v>
      </c>
    </row>
    <row r="3" spans="1:17" x14ac:dyDescent="0.3">
      <c r="A3" s="2" t="s">
        <v>0</v>
      </c>
      <c r="B3" s="3">
        <v>2026</v>
      </c>
    </row>
    <row r="4" spans="1:17" x14ac:dyDescent="0.3">
      <c r="A4" s="2" t="s">
        <v>2</v>
      </c>
      <c r="B4" s="4" t="s">
        <v>98</v>
      </c>
    </row>
    <row r="6" spans="1:17" x14ac:dyDescent="0.25">
      <c r="A6" s="2" t="s">
        <v>36</v>
      </c>
      <c r="B6" s="34" t="s">
        <v>22</v>
      </c>
      <c r="C6" s="35"/>
      <c r="D6" s="35"/>
      <c r="E6" s="35"/>
      <c r="F6" s="35"/>
      <c r="G6" s="35"/>
      <c r="H6" s="35"/>
      <c r="I6" s="35"/>
      <c r="J6" s="49"/>
      <c r="K6" s="49"/>
      <c r="L6" s="49"/>
      <c r="M6" s="49"/>
      <c r="N6" s="49"/>
      <c r="O6" s="49"/>
      <c r="P6" s="49"/>
      <c r="Q6" s="49"/>
    </row>
    <row r="7" spans="1:17" x14ac:dyDescent="0.25">
      <c r="A7" s="2" t="s">
        <v>33</v>
      </c>
      <c r="B7" s="35" t="s">
        <v>13</v>
      </c>
      <c r="C7" s="35" t="s">
        <v>14</v>
      </c>
      <c r="D7" s="35" t="s">
        <v>15</v>
      </c>
      <c r="E7" s="35" t="s">
        <v>9</v>
      </c>
      <c r="F7" s="35" t="s">
        <v>10</v>
      </c>
      <c r="G7" s="35" t="s">
        <v>11</v>
      </c>
      <c r="H7" s="35" t="s">
        <v>12</v>
      </c>
      <c r="I7" s="35" t="s">
        <v>24</v>
      </c>
      <c r="J7" s="49"/>
      <c r="K7" s="49"/>
      <c r="L7" s="49"/>
      <c r="M7" s="49"/>
      <c r="N7" s="49"/>
      <c r="O7" s="49"/>
      <c r="P7" s="49"/>
      <c r="Q7" s="49"/>
    </row>
    <row r="8" spans="1:17" x14ac:dyDescent="0.25">
      <c r="A8" s="5">
        <v>1</v>
      </c>
      <c r="B8" s="47"/>
      <c r="C8" s="47"/>
      <c r="D8" s="47"/>
      <c r="E8" s="47">
        <v>2827.3809523809523</v>
      </c>
      <c r="F8" s="47">
        <v>2976.1904761904752</v>
      </c>
      <c r="G8" s="47">
        <v>744.04761904762108</v>
      </c>
      <c r="H8" s="47">
        <v>148.80952380952843</v>
      </c>
      <c r="I8" s="47">
        <v>6696.428571428577</v>
      </c>
      <c r="J8" s="49"/>
      <c r="K8" s="49"/>
      <c r="L8" s="49"/>
      <c r="M8" s="49"/>
      <c r="N8" s="49"/>
      <c r="O8" s="49"/>
      <c r="P8" s="49"/>
      <c r="Q8" s="49"/>
    </row>
    <row r="9" spans="1:17" x14ac:dyDescent="0.25">
      <c r="A9" s="63" t="s">
        <v>118</v>
      </c>
      <c r="B9" s="47"/>
      <c r="C9" s="47"/>
      <c r="D9" s="47"/>
      <c r="E9" s="47">
        <v>2827.3809523809523</v>
      </c>
      <c r="F9" s="47"/>
      <c r="G9" s="47"/>
      <c r="H9" s="47"/>
      <c r="I9" s="47">
        <v>2827.3809523809523</v>
      </c>
      <c r="J9" s="49"/>
      <c r="K9" s="49"/>
      <c r="L9" s="49"/>
      <c r="M9" s="49"/>
      <c r="N9" s="49"/>
      <c r="O9" s="49"/>
      <c r="P9" s="49"/>
      <c r="Q9" s="49"/>
    </row>
    <row r="10" spans="1:17" x14ac:dyDescent="0.25">
      <c r="A10" s="63" t="s">
        <v>119</v>
      </c>
      <c r="B10" s="47"/>
      <c r="C10" s="47"/>
      <c r="D10" s="47"/>
      <c r="E10" s="47"/>
      <c r="F10" s="47">
        <v>2976.1904761904752</v>
      </c>
      <c r="G10" s="47"/>
      <c r="H10" s="47"/>
      <c r="I10" s="47">
        <v>2976.1904761904752</v>
      </c>
      <c r="J10" s="49"/>
      <c r="K10" s="49"/>
      <c r="L10" s="49"/>
      <c r="M10" s="49"/>
      <c r="N10" s="49"/>
      <c r="O10" s="49"/>
      <c r="P10" s="49"/>
      <c r="Q10" s="49"/>
    </row>
    <row r="11" spans="1:17" x14ac:dyDescent="0.25">
      <c r="A11" s="63" t="s">
        <v>120</v>
      </c>
      <c r="B11" s="47"/>
      <c r="C11" s="47"/>
      <c r="D11" s="47"/>
      <c r="E11" s="47"/>
      <c r="F11" s="47"/>
      <c r="G11" s="47">
        <v>744.04761904762108</v>
      </c>
      <c r="H11" s="47"/>
      <c r="I11" s="47">
        <v>744.04761904762108</v>
      </c>
      <c r="J11" s="49"/>
      <c r="K11" s="49"/>
      <c r="L11" s="49"/>
      <c r="M11" s="49"/>
      <c r="N11" s="49"/>
      <c r="O11" s="49"/>
      <c r="P11" s="49"/>
      <c r="Q11" s="49"/>
    </row>
    <row r="12" spans="1:17" x14ac:dyDescent="0.25">
      <c r="A12" s="63" t="s">
        <v>121</v>
      </c>
      <c r="B12" s="47"/>
      <c r="C12" s="47"/>
      <c r="D12" s="47"/>
      <c r="E12" s="47"/>
      <c r="F12" s="47"/>
      <c r="G12" s="47"/>
      <c r="H12" s="47">
        <v>148.80952380952843</v>
      </c>
      <c r="I12" s="47">
        <v>148.80952380952843</v>
      </c>
      <c r="J12" s="49"/>
      <c r="K12" s="49"/>
      <c r="L12" s="49"/>
      <c r="M12" s="49"/>
      <c r="N12" s="49"/>
      <c r="O12" s="49"/>
      <c r="P12" s="49"/>
      <c r="Q12" s="49"/>
    </row>
    <row r="13" spans="1:17" x14ac:dyDescent="0.25">
      <c r="A13" s="5">
        <v>2</v>
      </c>
      <c r="B13" s="47">
        <v>148.80952380952604</v>
      </c>
      <c r="C13" s="47">
        <v>595.23809523809507</v>
      </c>
      <c r="D13" s="47">
        <v>297.61904761905248</v>
      </c>
      <c r="E13" s="47">
        <v>297.6190476190497</v>
      </c>
      <c r="F13" s="47">
        <v>0</v>
      </c>
      <c r="G13" s="47">
        <v>0</v>
      </c>
      <c r="H13" s="47">
        <v>0</v>
      </c>
      <c r="I13" s="47">
        <v>1339.2857142857233</v>
      </c>
      <c r="J13" s="49"/>
      <c r="K13" s="49"/>
      <c r="L13" s="49"/>
      <c r="M13" s="49"/>
      <c r="N13" s="49"/>
      <c r="O13" s="49"/>
      <c r="P13" s="49"/>
      <c r="Q13" s="49"/>
    </row>
    <row r="14" spans="1:17" x14ac:dyDescent="0.25">
      <c r="A14" s="5">
        <v>3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9"/>
    </row>
    <row r="15" spans="1:17" x14ac:dyDescent="0.25">
      <c r="A15" s="5">
        <v>4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/>
      <c r="H15" s="47"/>
      <c r="I15" s="47">
        <v>0</v>
      </c>
      <c r="J15" s="49"/>
    </row>
    <row r="16" spans="1:17" x14ac:dyDescent="0.3">
      <c r="A16" s="5" t="s">
        <v>24</v>
      </c>
      <c r="B16" s="47">
        <v>148.80952380952604</v>
      </c>
      <c r="C16" s="47">
        <v>595.23809523809507</v>
      </c>
      <c r="D16" s="47">
        <v>297.61904761905248</v>
      </c>
      <c r="E16" s="47">
        <v>3125.0000000000018</v>
      </c>
      <c r="F16" s="47">
        <v>2976.1904761904752</v>
      </c>
      <c r="G16" s="47">
        <v>744.04761904762108</v>
      </c>
      <c r="H16" s="47">
        <v>148.80952380952843</v>
      </c>
      <c r="I16" s="47">
        <v>8035.7142857143008</v>
      </c>
    </row>
    <row r="17" spans="1:9" ht="14.4" x14ac:dyDescent="0.3">
      <c r="A17"/>
      <c r="B17"/>
      <c r="C17"/>
      <c r="D17"/>
      <c r="E17"/>
      <c r="F17"/>
      <c r="G17"/>
      <c r="H17"/>
      <c r="I17"/>
    </row>
    <row r="18" spans="1:9" ht="14.4" x14ac:dyDescent="0.3">
      <c r="A18"/>
      <c r="B18"/>
      <c r="C18"/>
      <c r="D18"/>
      <c r="E18"/>
      <c r="F18"/>
      <c r="G18"/>
      <c r="H18"/>
      <c r="I18"/>
    </row>
    <row r="19" spans="1:9" ht="14.4" x14ac:dyDescent="0.3">
      <c r="A19"/>
      <c r="B19"/>
      <c r="C19"/>
      <c r="D19"/>
      <c r="E19"/>
      <c r="F19"/>
      <c r="G19"/>
      <c r="H19"/>
      <c r="I19"/>
    </row>
    <row r="20" spans="1:9" ht="14.4" x14ac:dyDescent="0.3">
      <c r="A20"/>
      <c r="B20"/>
      <c r="C20"/>
      <c r="D20"/>
      <c r="E20"/>
      <c r="F20"/>
      <c r="G20"/>
      <c r="H20"/>
      <c r="I20"/>
    </row>
    <row r="21" spans="1:9" x14ac:dyDescent="0.25">
      <c r="A21" s="49"/>
      <c r="B21" s="49"/>
      <c r="C21" s="49"/>
      <c r="D21" s="49"/>
      <c r="E21" s="49"/>
      <c r="F21" s="49"/>
      <c r="G21" s="49"/>
      <c r="H21" s="49"/>
      <c r="I21" s="49"/>
    </row>
    <row r="22" spans="1:9" x14ac:dyDescent="0.25">
      <c r="A22" s="49"/>
      <c r="B22" s="49"/>
      <c r="C22" s="49"/>
      <c r="D22" s="49"/>
      <c r="E22" s="49"/>
      <c r="F22" s="49"/>
      <c r="G22" s="49"/>
      <c r="H22" s="49"/>
      <c r="I22" s="49"/>
    </row>
    <row r="23" spans="1:9" x14ac:dyDescent="0.25">
      <c r="A23" s="49"/>
      <c r="B23" s="49"/>
      <c r="C23" s="49"/>
      <c r="D23" s="49"/>
      <c r="E23" s="49"/>
      <c r="F23" s="49"/>
      <c r="G23" s="49"/>
      <c r="H23" s="49"/>
      <c r="I23" s="49"/>
    </row>
    <row r="24" spans="1:9" x14ac:dyDescent="0.25">
      <c r="A24" s="49"/>
      <c r="B24" s="49"/>
      <c r="C24" s="49"/>
      <c r="D24" s="49"/>
      <c r="E24" s="49"/>
      <c r="F24" s="49"/>
      <c r="G24" s="49"/>
      <c r="H24" s="49"/>
      <c r="I24" s="49"/>
    </row>
    <row r="25" spans="1:9" x14ac:dyDescent="0.25">
      <c r="A25" s="49"/>
      <c r="B25" s="49"/>
      <c r="C25" s="49"/>
      <c r="D25" s="49"/>
      <c r="E25" s="49"/>
      <c r="F25" s="49"/>
      <c r="G25" s="49"/>
      <c r="H25" s="49"/>
      <c r="I25" s="49"/>
    </row>
    <row r="26" spans="1:9" x14ac:dyDescent="0.25">
      <c r="A26" s="49"/>
      <c r="B26" s="49"/>
      <c r="C26" s="49"/>
      <c r="D26" s="49"/>
      <c r="E26" s="49"/>
      <c r="F26" s="49"/>
      <c r="G26" s="49"/>
      <c r="H26" s="49"/>
      <c r="I26" s="49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2"/>
  <sheetViews>
    <sheetView workbookViewId="0">
      <pane ySplit="1" topLeftCell="A2" activePane="bottomLeft" state="frozen"/>
      <selection pane="bottomLeft" activeCell="A2" sqref="A2"/>
    </sheetView>
  </sheetViews>
  <sheetFormatPr defaultRowHeight="13.8" x14ac:dyDescent="0.3"/>
  <cols>
    <col min="1" max="1" width="14.44140625" style="1" customWidth="1"/>
    <col min="2" max="16384" width="8.88671875" style="1"/>
  </cols>
  <sheetData>
    <row r="1" spans="1:1" x14ac:dyDescent="0.3">
      <c r="A1" s="39" t="s">
        <v>37</v>
      </c>
    </row>
    <row r="3" spans="1:1" x14ac:dyDescent="0.3">
      <c r="A3" s="1" t="s">
        <v>40</v>
      </c>
    </row>
    <row r="4" spans="1:1" x14ac:dyDescent="0.3">
      <c r="A4" s="1" t="s">
        <v>39</v>
      </c>
    </row>
    <row r="6" spans="1:1" ht="14.4" x14ac:dyDescent="0.3">
      <c r="A6" s="50" t="s">
        <v>47</v>
      </c>
    </row>
    <row r="7" spans="1:1" x14ac:dyDescent="0.3">
      <c r="A7" s="1" t="s">
        <v>41</v>
      </c>
    </row>
    <row r="8" spans="1:1" x14ac:dyDescent="0.3">
      <c r="A8" s="1" t="s">
        <v>42</v>
      </c>
    </row>
    <row r="9" spans="1:1" x14ac:dyDescent="0.3">
      <c r="A9" s="1" t="s">
        <v>43</v>
      </c>
    </row>
    <row r="10" spans="1:1" x14ac:dyDescent="0.3">
      <c r="A10" s="1" t="s">
        <v>44</v>
      </c>
    </row>
    <row r="11" spans="1:1" x14ac:dyDescent="0.3">
      <c r="A11" s="1" t="s">
        <v>45</v>
      </c>
    </row>
    <row r="12" spans="1:1" x14ac:dyDescent="0.3">
      <c r="A12" s="1" t="s">
        <v>46</v>
      </c>
    </row>
    <row r="14" spans="1:1" x14ac:dyDescent="0.3">
      <c r="A14" s="1" t="s">
        <v>50</v>
      </c>
    </row>
    <row r="15" spans="1:1" x14ac:dyDescent="0.3">
      <c r="A15" s="1" t="s">
        <v>51</v>
      </c>
    </row>
    <row r="17" spans="1:1" x14ac:dyDescent="0.3">
      <c r="A17" s="38" t="s">
        <v>48</v>
      </c>
    </row>
    <row r="19" spans="1:1" x14ac:dyDescent="0.3">
      <c r="A19" s="51" t="s">
        <v>49</v>
      </c>
    </row>
    <row r="21" spans="1:1" x14ac:dyDescent="0.3">
      <c r="A21" s="1" t="s">
        <v>52</v>
      </c>
    </row>
    <row r="22" spans="1:1" x14ac:dyDescent="0.3">
      <c r="A22" s="1" t="s">
        <v>53</v>
      </c>
    </row>
    <row r="23" spans="1:1" x14ac:dyDescent="0.3">
      <c r="A23" s="1" t="s">
        <v>54</v>
      </c>
    </row>
    <row r="24" spans="1:1" x14ac:dyDescent="0.3">
      <c r="A24" s="1" t="s">
        <v>55</v>
      </c>
    </row>
    <row r="25" spans="1:1" x14ac:dyDescent="0.3">
      <c r="A25" s="52" t="s">
        <v>56</v>
      </c>
    </row>
    <row r="26" spans="1:1" x14ac:dyDescent="0.3">
      <c r="A26" s="1" t="s">
        <v>61</v>
      </c>
    </row>
    <row r="27" spans="1:1" x14ac:dyDescent="0.3">
      <c r="A27" s="1" t="s">
        <v>57</v>
      </c>
    </row>
    <row r="28" spans="1:1" x14ac:dyDescent="0.3">
      <c r="A28" s="1" t="s">
        <v>58</v>
      </c>
    </row>
    <row r="29" spans="1:1" x14ac:dyDescent="0.3">
      <c r="A29" s="1" t="s">
        <v>59</v>
      </c>
    </row>
    <row r="30" spans="1:1" x14ac:dyDescent="0.3">
      <c r="A30" s="1" t="s">
        <v>60</v>
      </c>
    </row>
    <row r="31" spans="1:1" x14ac:dyDescent="0.3">
      <c r="A31" s="59" t="s">
        <v>56</v>
      </c>
    </row>
    <row r="32" spans="1:1" x14ac:dyDescent="0.3">
      <c r="A32" s="1" t="s">
        <v>62</v>
      </c>
    </row>
    <row r="33" spans="1:1" x14ac:dyDescent="0.3">
      <c r="A33" s="1" t="s">
        <v>63</v>
      </c>
    </row>
    <row r="34" spans="1:1" x14ac:dyDescent="0.3">
      <c r="A34" s="1" t="s">
        <v>64</v>
      </c>
    </row>
    <row r="35" spans="1:1" x14ac:dyDescent="0.3">
      <c r="A35" s="1" t="s">
        <v>65</v>
      </c>
    </row>
    <row r="36" spans="1:1" x14ac:dyDescent="0.3">
      <c r="A36" s="1" t="s">
        <v>66</v>
      </c>
    </row>
    <row r="37" spans="1:1" x14ac:dyDescent="0.3">
      <c r="A37" s="1" t="s">
        <v>67</v>
      </c>
    </row>
    <row r="49" spans="1:1" x14ac:dyDescent="0.3">
      <c r="A49" s="1" t="s">
        <v>68</v>
      </c>
    </row>
    <row r="63" spans="1:1" x14ac:dyDescent="0.3">
      <c r="A63" s="1" t="s">
        <v>69</v>
      </c>
    </row>
    <row r="64" spans="1:1" x14ac:dyDescent="0.3">
      <c r="A64" s="1" t="s">
        <v>70</v>
      </c>
    </row>
    <row r="65" spans="1:1" x14ac:dyDescent="0.3">
      <c r="A65" s="1" t="s">
        <v>71</v>
      </c>
    </row>
    <row r="66" spans="1:1" x14ac:dyDescent="0.3">
      <c r="A66" s="1" t="s">
        <v>72</v>
      </c>
    </row>
    <row r="67" spans="1:1" x14ac:dyDescent="0.3">
      <c r="A67" s="1" t="s">
        <v>80</v>
      </c>
    </row>
    <row r="68" spans="1:1" x14ac:dyDescent="0.3">
      <c r="A68" s="1" t="s">
        <v>73</v>
      </c>
    </row>
    <row r="69" spans="1:1" x14ac:dyDescent="0.3">
      <c r="A69" s="1" t="s">
        <v>74</v>
      </c>
    </row>
    <row r="70" spans="1:1" x14ac:dyDescent="0.3">
      <c r="A70" s="1" t="s">
        <v>75</v>
      </c>
    </row>
    <row r="71" spans="1:1" x14ac:dyDescent="0.3">
      <c r="A71" s="1" t="s">
        <v>76</v>
      </c>
    </row>
    <row r="72" spans="1:1" x14ac:dyDescent="0.3">
      <c r="A72" s="1" t="s">
        <v>77</v>
      </c>
    </row>
    <row r="73" spans="1:1" x14ac:dyDescent="0.3">
      <c r="A73" s="1" t="s">
        <v>78</v>
      </c>
    </row>
    <row r="74" spans="1:1" x14ac:dyDescent="0.3">
      <c r="A74" s="1" t="s">
        <v>79</v>
      </c>
    </row>
    <row r="75" spans="1:1" x14ac:dyDescent="0.3">
      <c r="A75" s="1" t="s">
        <v>81</v>
      </c>
    </row>
    <row r="76" spans="1:1" x14ac:dyDescent="0.3">
      <c r="A76" s="1" t="s">
        <v>82</v>
      </c>
    </row>
    <row r="77" spans="1:1" x14ac:dyDescent="0.3">
      <c r="A77" s="1" t="s">
        <v>83</v>
      </c>
    </row>
    <row r="78" spans="1:1" x14ac:dyDescent="0.3">
      <c r="A78" s="1" t="s">
        <v>84</v>
      </c>
    </row>
    <row r="79" spans="1:1" ht="14.4" x14ac:dyDescent="0.3">
      <c r="A79" s="61" t="s">
        <v>85</v>
      </c>
    </row>
    <row r="80" spans="1:1" x14ac:dyDescent="0.3">
      <c r="A80" s="1" t="s">
        <v>86</v>
      </c>
    </row>
    <row r="81" spans="1:1" x14ac:dyDescent="0.3">
      <c r="A81" s="1" t="s">
        <v>87</v>
      </c>
    </row>
    <row r="82" spans="1:1" x14ac:dyDescent="0.3">
      <c r="A82" s="1" t="s">
        <v>88</v>
      </c>
    </row>
    <row r="83" spans="1:1" x14ac:dyDescent="0.3">
      <c r="A83" s="1" t="s">
        <v>89</v>
      </c>
    </row>
    <row r="84" spans="1:1" x14ac:dyDescent="0.3">
      <c r="A84" s="1" t="s">
        <v>90</v>
      </c>
    </row>
    <row r="85" spans="1:1" x14ac:dyDescent="0.3">
      <c r="A85" s="1" t="s">
        <v>91</v>
      </c>
    </row>
    <row r="86" spans="1:1" x14ac:dyDescent="0.3">
      <c r="A86" s="59" t="s">
        <v>56</v>
      </c>
    </row>
    <row r="87" spans="1:1" x14ac:dyDescent="0.3">
      <c r="A87" s="1" t="s">
        <v>92</v>
      </c>
    </row>
    <row r="88" spans="1:1" x14ac:dyDescent="0.3">
      <c r="A88" s="1" t="s">
        <v>93</v>
      </c>
    </row>
    <row r="89" spans="1:1" x14ac:dyDescent="0.3">
      <c r="A89" s="1" t="s">
        <v>94</v>
      </c>
    </row>
    <row r="90" spans="1:1" x14ac:dyDescent="0.3">
      <c r="A90" s="1" t="s">
        <v>95</v>
      </c>
    </row>
    <row r="105" spans="1:1" x14ac:dyDescent="0.3">
      <c r="A105" s="1" t="s">
        <v>96</v>
      </c>
    </row>
    <row r="106" spans="1:1" x14ac:dyDescent="0.3">
      <c r="A106" s="1" t="s">
        <v>97</v>
      </c>
    </row>
    <row r="108" spans="1:1" x14ac:dyDescent="0.3">
      <c r="A108" s="62" t="s">
        <v>99</v>
      </c>
    </row>
    <row r="110" spans="1:1" x14ac:dyDescent="0.3">
      <c r="A110" s="1" t="s">
        <v>100</v>
      </c>
    </row>
    <row r="111" spans="1:1" x14ac:dyDescent="0.3">
      <c r="A111" s="1" t="s">
        <v>101</v>
      </c>
    </row>
    <row r="112" spans="1:1" x14ac:dyDescent="0.3">
      <c r="A112" s="1" t="s">
        <v>102</v>
      </c>
    </row>
    <row r="113" spans="1:1" x14ac:dyDescent="0.3">
      <c r="A113" s="1" t="s">
        <v>103</v>
      </c>
    </row>
    <row r="114" spans="1:1" x14ac:dyDescent="0.3">
      <c r="A114" s="1" t="s">
        <v>104</v>
      </c>
    </row>
    <row r="115" spans="1:1" x14ac:dyDescent="0.3">
      <c r="A115" s="1" t="s">
        <v>105</v>
      </c>
    </row>
    <row r="116" spans="1:1" x14ac:dyDescent="0.3">
      <c r="A116" s="1" t="s">
        <v>106</v>
      </c>
    </row>
    <row r="117" spans="1:1" x14ac:dyDescent="0.3">
      <c r="A117" s="1" t="s">
        <v>107</v>
      </c>
    </row>
    <row r="118" spans="1:1" x14ac:dyDescent="0.3">
      <c r="A118" s="1" t="s">
        <v>109</v>
      </c>
    </row>
    <row r="119" spans="1:1" x14ac:dyDescent="0.3">
      <c r="A119" s="1" t="s">
        <v>108</v>
      </c>
    </row>
    <row r="120" spans="1:1" x14ac:dyDescent="0.3">
      <c r="A120" s="1" t="s">
        <v>110</v>
      </c>
    </row>
    <row r="121" spans="1:1" x14ac:dyDescent="0.3">
      <c r="A121" s="1" t="s">
        <v>111</v>
      </c>
    </row>
    <row r="122" spans="1:1" x14ac:dyDescent="0.3">
      <c r="A122" s="1" t="s">
        <v>112</v>
      </c>
    </row>
    <row r="123" spans="1:1" x14ac:dyDescent="0.3">
      <c r="A123" s="1" t="s">
        <v>113</v>
      </c>
    </row>
    <row r="142" spans="1:1" x14ac:dyDescent="0.3">
      <c r="A142" s="1" t="s">
        <v>114</v>
      </c>
    </row>
    <row r="143" spans="1:1" x14ac:dyDescent="0.3">
      <c r="A143" s="1" t="s">
        <v>115</v>
      </c>
    </row>
    <row r="144" spans="1:1" x14ac:dyDescent="0.3">
      <c r="A144" s="1" t="s">
        <v>116</v>
      </c>
    </row>
    <row r="145" spans="1:1" x14ac:dyDescent="0.3">
      <c r="A145" s="1" t="s">
        <v>117</v>
      </c>
    </row>
    <row r="146" spans="1:1" x14ac:dyDescent="0.3">
      <c r="A146" s="1" t="s">
        <v>122</v>
      </c>
    </row>
    <row r="147" spans="1:1" x14ac:dyDescent="0.3">
      <c r="A147" s="1" t="s">
        <v>123</v>
      </c>
    </row>
    <row r="168" spans="1:1" x14ac:dyDescent="0.3">
      <c r="A168" s="1" t="s">
        <v>124</v>
      </c>
    </row>
    <row r="169" spans="1:1" x14ac:dyDescent="0.3">
      <c r="A169" s="1" t="s">
        <v>125</v>
      </c>
    </row>
    <row r="170" spans="1:1" x14ac:dyDescent="0.3">
      <c r="A170" s="1" t="s">
        <v>126</v>
      </c>
    </row>
    <row r="171" spans="1:1" x14ac:dyDescent="0.3">
      <c r="A171" s="1" t="s">
        <v>127</v>
      </c>
    </row>
    <row r="172" spans="1:1" x14ac:dyDescent="0.3">
      <c r="A172" s="1" t="s">
        <v>128</v>
      </c>
    </row>
    <row r="173" spans="1:1" x14ac:dyDescent="0.3">
      <c r="A173" s="1" t="s">
        <v>129</v>
      </c>
    </row>
    <row r="190" spans="1:1" x14ac:dyDescent="0.3">
      <c r="A190" s="1" t="s">
        <v>130</v>
      </c>
    </row>
    <row r="191" spans="1:1" x14ac:dyDescent="0.3">
      <c r="A191" s="1" t="s">
        <v>131</v>
      </c>
    </row>
    <row r="192" spans="1:1" x14ac:dyDescent="0.3">
      <c r="A192" s="1" t="s">
        <v>132</v>
      </c>
    </row>
  </sheetData>
  <sheetProtection password="CE28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Главная</vt:lpstr>
      <vt:lpstr>История</vt:lpstr>
      <vt:lpstr>Часы</vt:lpstr>
      <vt:lpstr>Деньги</vt:lpstr>
      <vt:lpstr>Инструкция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2026-04-28T10:40:53Z</dcterms:modified>
</cp:coreProperties>
</file>