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Главная" sheetId="5" r:id="rId1"/>
    <sheet name="Переговоры" sheetId="4" r:id="rId2"/>
    <sheet name="Запросы" sheetId="2" r:id="rId3"/>
    <sheet name="Клиенты" sheetId="3" r:id="rId4"/>
  </sheets>
  <calcPr calcId="145621"/>
</workbook>
</file>

<file path=xl/calcChain.xml><?xml version="1.0" encoding="utf-8"?>
<calcChain xmlns="http://schemas.openxmlformats.org/spreadsheetml/2006/main">
  <c r="A5" i="3" l="1"/>
  <c r="A6" i="3"/>
  <c r="A7" i="3"/>
  <c r="A4" i="3"/>
  <c r="H5" i="4" l="1"/>
  <c r="J5" i="4"/>
  <c r="J7" i="4"/>
  <c r="J9" i="4"/>
  <c r="J4" i="4"/>
  <c r="I6" i="4"/>
  <c r="I8" i="4"/>
  <c r="I10" i="4"/>
  <c r="J6" i="4"/>
  <c r="J8" i="4"/>
  <c r="J10" i="4"/>
  <c r="I5" i="4"/>
  <c r="I7" i="4"/>
  <c r="I9" i="4"/>
  <c r="I4" i="4"/>
  <c r="H6" i="4"/>
  <c r="H10" i="4"/>
  <c r="H8" i="4"/>
  <c r="H4" i="4"/>
  <c r="H9" i="4"/>
  <c r="H7" i="4"/>
  <c r="D6" i="4"/>
  <c r="D7" i="4"/>
  <c r="D8" i="4"/>
  <c r="D9" i="4"/>
  <c r="D10" i="4"/>
  <c r="D4" i="4"/>
  <c r="A11" i="4"/>
  <c r="D1" i="4"/>
  <c r="D5" i="4" s="1"/>
  <c r="B8" i="3" l="1"/>
</calcChain>
</file>

<file path=xl/sharedStrings.xml><?xml version="1.0" encoding="utf-8"?>
<sst xmlns="http://schemas.openxmlformats.org/spreadsheetml/2006/main" count="51" uniqueCount="45">
  <si>
    <t>Наименование</t>
  </si>
  <si>
    <t>Адрес</t>
  </si>
  <si>
    <t>Сфера деятельности</t>
  </si>
  <si>
    <t>Телефон</t>
  </si>
  <si>
    <t>Входящий</t>
  </si>
  <si>
    <t>Исходящий</t>
  </si>
  <si>
    <t>Фамилия</t>
  </si>
  <si>
    <t>Имя</t>
  </si>
  <si>
    <t>Отчество</t>
  </si>
  <si>
    <t>Должность</t>
  </si>
  <si>
    <t>Дата план</t>
  </si>
  <si>
    <t>Дата факт</t>
  </si>
  <si>
    <t>Эл/почта</t>
  </si>
  <si>
    <t>Тип запросов</t>
  </si>
  <si>
    <t>КЛИЕНТЫ</t>
  </si>
  <si>
    <t>Форма собственнсоти</t>
  </si>
  <si>
    <t>ЗАПРОСЫ</t>
  </si>
  <si>
    <t>ПЕРЕГОВОРЫ</t>
  </si>
  <si>
    <t>Тип запроса</t>
  </si>
  <si>
    <t>Просрочено Да/Нет</t>
  </si>
  <si>
    <t>Тема переговоров</t>
  </si>
  <si>
    <t>Результат и обещания</t>
  </si>
  <si>
    <t>ФИО</t>
  </si>
  <si>
    <t>Компания</t>
  </si>
  <si>
    <t>ООО</t>
  </si>
  <si>
    <t>СПб, ул.Светлая, 1</t>
  </si>
  <si>
    <t>Торговля метизами</t>
  </si>
  <si>
    <t>Менеджер</t>
  </si>
  <si>
    <t>Иванов</t>
  </si>
  <si>
    <t>Петр</t>
  </si>
  <si>
    <t>Викторович</t>
  </si>
  <si>
    <t>petya@mail.ru</t>
  </si>
  <si>
    <t>Сегодня:</t>
  </si>
  <si>
    <t>Сделать запрос по электронке на метизы на СПТ</t>
  </si>
  <si>
    <t>Отправил запрос. Ждать ответа в начале мая по электронке</t>
  </si>
  <si>
    <t>Иванов Петр Викторович</t>
  </si>
  <si>
    <t>Полуторка</t>
  </si>
  <si>
    <t>АО</t>
  </si>
  <si>
    <t>Сосновый Бор, ул.Мира, д.1</t>
  </si>
  <si>
    <t>Услуги по грузоперевозкам</t>
  </si>
  <si>
    <t>Ген.директор</t>
  </si>
  <si>
    <t>Хлыстов</t>
  </si>
  <si>
    <t>Илья</t>
  </si>
  <si>
    <t>Ждать предложение по метизам по электронке на наш запрос от 01.01.2024</t>
  </si>
  <si>
    <t>Болты и гайки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</si>
</sst>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10" xfId="1" applyBorder="1" applyAlignment="1">
      <alignment vertical="center" wrapText="1"/>
    </xf>
    <xf numFmtId="0" fontId="3" fillId="0" borderId="8" xfId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58"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3;&#1080;&#1077;&#1085;&#1090;&#1099;!A1"/><Relationship Id="rId2" Type="http://schemas.openxmlformats.org/officeDocument/2006/relationships/hyperlink" Target="#&#1047;&#1072;&#1087;&#1088;&#1086;&#1089;&#1099;!A1"/><Relationship Id="rId1" Type="http://schemas.openxmlformats.org/officeDocument/2006/relationships/hyperlink" Target="#&#1055;&#1077;&#1088;&#1077;&#1075;&#1086;&#1074;&#1086;&#1088;&#1099;!A1"/><Relationship Id="rId5" Type="http://schemas.openxmlformats.org/officeDocument/2006/relationships/hyperlink" Target="https://www.fda-studia.ru/katalog/programmy-dlya-skachivaniya-v-excel-i-access" TargetMode="External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043;&#1083;&#1072;&#1074;&#1085;&#1072;&#1103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043;&#1083;&#1072;&#1074;&#1085;&#1072;&#1103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043;&#1083;&#1072;&#1074;&#1085;&#1072;&#1103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129540</xdr:rowOff>
    </xdr:from>
    <xdr:to>
      <xdr:col>10</xdr:col>
      <xdr:colOff>350520</xdr:colOff>
      <xdr:row>25</xdr:row>
      <xdr:rowOff>60960</xdr:rowOff>
    </xdr:to>
    <xdr:sp macro="" textlink="">
      <xdr:nvSpPr>
        <xdr:cNvPr id="3" name="Блок-схема: документ 2"/>
        <xdr:cNvSpPr/>
      </xdr:nvSpPr>
      <xdr:spPr>
        <a:xfrm>
          <a:off x="609600" y="495300"/>
          <a:ext cx="5836920" cy="4137660"/>
        </a:xfrm>
        <a:prstGeom prst="flowChartDocumen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1</xdr:col>
      <xdr:colOff>334344</xdr:colOff>
      <xdr:row>8</xdr:row>
      <xdr:rowOff>22675</xdr:rowOff>
    </xdr:from>
    <xdr:ext cx="5183470" cy="936988"/>
    <xdr:sp macro="" textlink="">
      <xdr:nvSpPr>
        <xdr:cNvPr id="4" name="Прямоугольник 3"/>
        <xdr:cNvSpPr/>
      </xdr:nvSpPr>
      <xdr:spPr>
        <a:xfrm>
          <a:off x="943944" y="1485715"/>
          <a:ext cx="5183470" cy="93698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Impact" panose="020B0806030902050204" pitchFamily="34" charset="0"/>
            </a:rPr>
            <a:t>Журнал звонков</a:t>
          </a:r>
        </a:p>
      </xdr:txBody>
    </xdr:sp>
    <xdr:clientData/>
  </xdr:oneCellAnchor>
  <xdr:oneCellAnchor>
    <xdr:from>
      <xdr:col>1</xdr:col>
      <xdr:colOff>313898</xdr:colOff>
      <xdr:row>13</xdr:row>
      <xdr:rowOff>30295</xdr:rowOff>
    </xdr:from>
    <xdr:ext cx="3166957" cy="622093"/>
    <xdr:sp macro="" textlink="">
      <xdr:nvSpPr>
        <xdr:cNvPr id="5" name="Прямоугольник 4">
          <a:hlinkClick xmlns:r="http://schemas.openxmlformats.org/officeDocument/2006/relationships" r:id="rId1"/>
        </xdr:cNvPr>
        <xdr:cNvSpPr/>
      </xdr:nvSpPr>
      <xdr:spPr>
        <a:xfrm>
          <a:off x="923498" y="2407735"/>
          <a:ext cx="3166957" cy="6220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36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Arial Narrow" panose="020B0606020202030204" pitchFamily="34" charset="0"/>
            </a:rPr>
            <a:t>-</a:t>
          </a:r>
          <a:r>
            <a:rPr lang="ru-RU" sz="36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Arial Narrow" panose="020B0606020202030204" pitchFamily="34" charset="0"/>
            </a:rPr>
            <a:t> </a:t>
          </a:r>
          <a:r>
            <a:rPr lang="ru-RU" sz="36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Arial Narrow" panose="020B0606020202030204" pitchFamily="34" charset="0"/>
            </a:rPr>
            <a:t>Переговоры</a:t>
          </a:r>
        </a:p>
      </xdr:txBody>
    </xdr:sp>
    <xdr:clientData/>
  </xdr:oneCellAnchor>
  <xdr:oneCellAnchor>
    <xdr:from>
      <xdr:col>1</xdr:col>
      <xdr:colOff>340605</xdr:colOff>
      <xdr:row>16</xdr:row>
      <xdr:rowOff>136975</xdr:rowOff>
    </xdr:from>
    <xdr:ext cx="2397259" cy="622093"/>
    <xdr:sp macro="" textlink="">
      <xdr:nvSpPr>
        <xdr:cNvPr id="7" name="Прямоугольник 6">
          <a:hlinkClick xmlns:r="http://schemas.openxmlformats.org/officeDocument/2006/relationships" r:id="rId2"/>
        </xdr:cNvPr>
        <xdr:cNvSpPr/>
      </xdr:nvSpPr>
      <xdr:spPr>
        <a:xfrm>
          <a:off x="950205" y="3063055"/>
          <a:ext cx="2397259" cy="6220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36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Arial Narrow" panose="020B0606020202030204" pitchFamily="34" charset="0"/>
            </a:rPr>
            <a:t>- запросы</a:t>
          </a:r>
        </a:p>
      </xdr:txBody>
    </xdr:sp>
    <xdr:clientData/>
  </xdr:oneCellAnchor>
  <xdr:oneCellAnchor>
    <xdr:from>
      <xdr:col>1</xdr:col>
      <xdr:colOff>319168</xdr:colOff>
      <xdr:row>20</xdr:row>
      <xdr:rowOff>76200</xdr:rowOff>
    </xdr:from>
    <xdr:ext cx="2320122" cy="622093"/>
    <xdr:sp macro="" textlink="">
      <xdr:nvSpPr>
        <xdr:cNvPr id="9" name="Прямоугольник 8">
          <a:hlinkClick xmlns:r="http://schemas.openxmlformats.org/officeDocument/2006/relationships" r:id="rId3"/>
        </xdr:cNvPr>
        <xdr:cNvSpPr/>
      </xdr:nvSpPr>
      <xdr:spPr>
        <a:xfrm>
          <a:off x="928768" y="3733800"/>
          <a:ext cx="2320122" cy="6220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36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Arial Narrow" panose="020B0606020202030204" pitchFamily="34" charset="0"/>
            </a:rPr>
            <a:t>- клиенты</a:t>
          </a:r>
        </a:p>
      </xdr:txBody>
    </xdr:sp>
    <xdr:clientData/>
  </xdr:oneCellAnchor>
  <xdr:oneCellAnchor>
    <xdr:from>
      <xdr:col>1</xdr:col>
      <xdr:colOff>51182</xdr:colOff>
      <xdr:row>2</xdr:row>
      <xdr:rowOff>159835</xdr:rowOff>
    </xdr:from>
    <xdr:ext cx="5719323" cy="1125501"/>
    <xdr:sp macro="" textlink="">
      <xdr:nvSpPr>
        <xdr:cNvPr id="6" name="Прямоугольник 5"/>
        <xdr:cNvSpPr/>
      </xdr:nvSpPr>
      <xdr:spPr>
        <a:xfrm>
          <a:off x="660782" y="525595"/>
          <a:ext cx="5719323" cy="1125501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prstTxWarp prst="textTriangleInverted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6600" b="1" cap="none" spc="50">
              <a:ln w="11430"/>
              <a:blipFill>
                <a:blip xmlns:r="http://schemas.openxmlformats.org/officeDocument/2006/relationships" r:embed="rId4"/>
                <a:tile tx="0" ty="0" sx="100000" sy="100000" flip="none" algn="tl"/>
              </a:blip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База в </a:t>
          </a:r>
          <a:r>
            <a:rPr lang="en-US" sz="6600" b="1" cap="none" spc="50">
              <a:ln w="11430"/>
              <a:blipFill>
                <a:blip xmlns:r="http://schemas.openxmlformats.org/officeDocument/2006/relationships" r:embed="rId4"/>
                <a:tile tx="0" ty="0" sx="100000" sy="100000" flip="none" algn="tl"/>
              </a:blip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EXCEL</a:t>
          </a:r>
          <a:endParaRPr lang="ru-RU" sz="6600" b="1" cap="none" spc="50">
            <a:ln w="11430"/>
            <a:blipFill>
              <a:blip xmlns:r="http://schemas.openxmlformats.org/officeDocument/2006/relationships" r:embed="rId4"/>
              <a:tile tx="0" ty="0" sx="100000" sy="100000" flip="none" algn="tl"/>
            </a:blip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114915</xdr:colOff>
      <xdr:row>20</xdr:row>
      <xdr:rowOff>76015</xdr:rowOff>
    </xdr:from>
    <xdr:ext cx="2650533" cy="530658"/>
    <xdr:sp macro="" textlink="">
      <xdr:nvSpPr>
        <xdr:cNvPr id="12" name="Прямоугольник 11">
          <a:hlinkClick xmlns:r="http://schemas.openxmlformats.org/officeDocument/2006/relationships" r:id="rId5"/>
        </xdr:cNvPr>
        <xdr:cNvSpPr/>
      </xdr:nvSpPr>
      <xdr:spPr>
        <a:xfrm>
          <a:off x="3772515" y="3733615"/>
          <a:ext cx="2650533" cy="530658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fda-studia.ru</a:t>
          </a:r>
          <a:endParaRPr lang="ru-RU" sz="2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289560</xdr:colOff>
      <xdr:row>0</xdr:row>
      <xdr:rowOff>53340</xdr:rowOff>
    </xdr:from>
    <xdr:to>
      <xdr:col>4</xdr:col>
      <xdr:colOff>1440180</xdr:colOff>
      <xdr:row>1</xdr:row>
      <xdr:rowOff>91440</xdr:rowOff>
    </xdr:to>
    <xdr:sp macro="" textlink="">
      <xdr:nvSpPr>
        <xdr:cNvPr id="2" name="Скругленный прямоугольник 1">
          <a:hlinkClick xmlns:r="http://schemas.openxmlformats.org/officeDocument/2006/relationships" r:id="rId1"/>
        </xdr:cNvPr>
        <xdr:cNvSpPr/>
      </xdr:nvSpPr>
      <xdr:spPr>
        <a:xfrm>
          <a:off x="4457700" y="53340"/>
          <a:ext cx="1150620" cy="22098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 b="1">
              <a:solidFill>
                <a:srgbClr val="FF0000"/>
              </a:solidFill>
            </a:rPr>
            <a:t>На Главную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0</xdr:row>
      <xdr:rowOff>60960</xdr:rowOff>
    </xdr:from>
    <xdr:to>
      <xdr:col>3</xdr:col>
      <xdr:colOff>0</xdr:colOff>
      <xdr:row>1</xdr:row>
      <xdr:rowOff>99060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</xdr:cNvPr>
        <xdr:cNvSpPr/>
      </xdr:nvSpPr>
      <xdr:spPr>
        <a:xfrm>
          <a:off x="1310640" y="60960"/>
          <a:ext cx="1150620" cy="22098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 b="1">
              <a:solidFill>
                <a:srgbClr val="FF0000"/>
              </a:solidFill>
            </a:rPr>
            <a:t>На Главную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0</xdr:row>
      <xdr:rowOff>53340</xdr:rowOff>
    </xdr:from>
    <xdr:to>
      <xdr:col>2</xdr:col>
      <xdr:colOff>350520</xdr:colOff>
      <xdr:row>1</xdr:row>
      <xdr:rowOff>91440</xdr:rowOff>
    </xdr:to>
    <xdr:sp macro="" textlink="">
      <xdr:nvSpPr>
        <xdr:cNvPr id="2" name="Скругленный прямоугольник 1">
          <a:hlinkClick xmlns:r="http://schemas.openxmlformats.org/officeDocument/2006/relationships" r:id="rId1"/>
        </xdr:cNvPr>
        <xdr:cNvSpPr/>
      </xdr:nvSpPr>
      <xdr:spPr>
        <a:xfrm>
          <a:off x="1402080" y="53340"/>
          <a:ext cx="1150620" cy="22098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 b="1">
              <a:solidFill>
                <a:srgbClr val="FF0000"/>
              </a:solidFill>
            </a:rPr>
            <a:t>На Главную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Переговоры" displayName="Переговоры" ref="A3:J11" totalsRowCount="1" headerRowDxfId="57" dataDxfId="55" totalsRowDxfId="53" headerRowBorderDxfId="56" tableBorderDxfId="54" totalsRowBorderDxfId="52">
  <autoFilter ref="A3:J10"/>
  <tableColumns count="10">
    <tableColumn id="1" name="Тип запроса" totalsRowFunction="count" dataDxfId="51" totalsRowDxfId="50"/>
    <tableColumn id="2" name="Дата план" dataDxfId="49" totalsRowDxfId="48"/>
    <tableColumn id="3" name="Дата факт" dataDxfId="47" totalsRowDxfId="46"/>
    <tableColumn id="4" name="Просрочено Да/Нет" dataDxfId="45" totalsRowDxfId="44">
      <calculatedColumnFormula>IF(Переговоры[[#This Row],[Дата план]]="","",IF(Переговоры[[#This Row],[Дата факт]]="",IF($D$1&gt;Переговоры[[#This Row],[Дата план]],"Да","Нет"),""))</calculatedColumnFormula>
    </tableColumn>
    <tableColumn id="5" name="Тема переговоров" dataDxfId="43" totalsRowDxfId="42"/>
    <tableColumn id="6" name="Результат и обещания" dataDxfId="41" totalsRowDxfId="40"/>
    <tableColumn id="7" name="ФИО" dataDxfId="39" totalsRowDxfId="38"/>
    <tableColumn id="8" name="Компания" dataDxfId="37" totalsRowDxfId="36">
      <calculatedColumnFormula>IF(ISNA(VLOOKUP(G4,Клиенты[],2,0)),"",VLOOKUP(G4,Клиенты[],2,0))</calculatedColumnFormula>
    </tableColumn>
    <tableColumn id="9" name="Телефон" dataDxfId="35" totalsRowDxfId="34">
      <calculatedColumnFormula>IF(ISNA(VLOOKUP(G4,Клиенты[],10,0)),"",VLOOKUP(G4,Клиенты[],10,0))</calculatedColumnFormula>
    </tableColumn>
    <tableColumn id="10" name="Эл/почта" dataDxfId="33" totalsRowDxfId="32">
      <calculatedColumnFormula>IF(ISNA(VLOOKUP(G4,Клиенты[],11,0)),"",VLOOKUP(G4,Клиенты[],11,0))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Запросы" displayName="Запросы" ref="A3:A5" totalsRowShown="0" headerRowDxfId="31" headerRowBorderDxfId="30" tableBorderDxfId="29" totalsRowBorderDxfId="28">
  <autoFilter ref="A3:A5"/>
  <tableColumns count="1">
    <tableColumn id="1" name="Тип запросов" dataDxfId="2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Клиенты" displayName="Клиенты" ref="A3:K8" totalsRowCount="1" headerRowDxfId="26" dataDxfId="24" headerRowBorderDxfId="25" tableBorderDxfId="23" totalsRowBorderDxfId="22">
  <autoFilter ref="A3:K7"/>
  <tableColumns count="11">
    <tableColumn id="12" name="ФИО" dataDxfId="21" totalsRowDxfId="10">
      <calculatedColumnFormula>CONCATENATE(Клиенты[[#This Row],[Фамилия]]," ",Клиенты[[#This Row],[Имя]]," ",Клиенты[[#This Row],[Отчество]])</calculatedColumnFormula>
    </tableColumn>
    <tableColumn id="1" name="Наименование" totalsRowFunction="count" dataDxfId="20" totalsRowDxfId="9"/>
    <tableColumn id="2" name="Форма собственнсоти" dataDxfId="19" totalsRowDxfId="8"/>
    <tableColumn id="3" name="Адрес" dataDxfId="18" totalsRowDxfId="7"/>
    <tableColumn id="4" name="Сфера деятельности" dataDxfId="17" totalsRowDxfId="6"/>
    <tableColumn id="5" name="Должность" dataDxfId="16" totalsRowDxfId="5"/>
    <tableColumn id="6" name="Фамилия" dataDxfId="15" totalsRowDxfId="4"/>
    <tableColumn id="7" name="Имя" dataDxfId="14" totalsRowDxfId="3"/>
    <tableColumn id="8" name="Отчество" dataDxfId="13" totalsRowDxfId="2"/>
    <tableColumn id="9" name="Телефон" dataDxfId="12" totalsRowDxfId="1"/>
    <tableColumn id="10" name="Эл/почта" dataDxfId="1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etya@mail.ru" TargetMode="Externa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M16" sqref="M16"/>
    </sheetView>
  </sheetViews>
  <sheetFormatPr defaultRowHeight="14.4" x14ac:dyDescent="0.3"/>
  <cols>
    <col min="1" max="16384" width="8.88671875" style="1"/>
  </cols>
  <sheetData>
    <row r="1" spans="1:14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x14ac:dyDescent="0.3">
      <c r="A11" s="33"/>
      <c r="B11" s="33"/>
      <c r="C11" s="33"/>
      <c r="D11" s="34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4" x14ac:dyDescent="0.3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x14ac:dyDescent="0.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4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14" x14ac:dyDescent="0.3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3" topLeftCell="A4" activePane="bottomLeft" state="frozen"/>
      <selection pane="bottomLeft"/>
    </sheetView>
  </sheetViews>
  <sheetFormatPr defaultRowHeight="14.4" x14ac:dyDescent="0.3"/>
  <cols>
    <col min="1" max="1" width="15.6640625" style="1" customWidth="1"/>
    <col min="2" max="2" width="12.33203125" style="1" customWidth="1"/>
    <col min="3" max="3" width="12.44140625" style="1" customWidth="1"/>
    <col min="4" max="4" width="20.33203125" style="1" customWidth="1"/>
    <col min="5" max="5" width="30.5546875" style="1" customWidth="1"/>
    <col min="6" max="6" width="29.6640625" style="1" customWidth="1"/>
    <col min="7" max="7" width="13.77734375" style="1" customWidth="1"/>
    <col min="8" max="8" width="15.6640625" style="1" customWidth="1"/>
    <col min="9" max="9" width="13.21875" style="1" customWidth="1"/>
    <col min="10" max="10" width="13.77734375" style="1" customWidth="1"/>
    <col min="11" max="16384" width="8.88671875" style="1"/>
  </cols>
  <sheetData>
    <row r="1" spans="1:10" x14ac:dyDescent="0.3">
      <c r="A1" s="2" t="s">
        <v>17</v>
      </c>
      <c r="C1" s="21" t="s">
        <v>32</v>
      </c>
      <c r="D1" s="20">
        <f ca="1">TODAY()</f>
        <v>45450</v>
      </c>
    </row>
    <row r="3" spans="1:10" s="12" customFormat="1" x14ac:dyDescent="0.3">
      <c r="A3" s="30" t="s">
        <v>18</v>
      </c>
      <c r="B3" s="14" t="s">
        <v>10</v>
      </c>
      <c r="C3" s="14" t="s">
        <v>11</v>
      </c>
      <c r="D3" s="31" t="s">
        <v>19</v>
      </c>
      <c r="E3" s="14" t="s">
        <v>20</v>
      </c>
      <c r="F3" s="14" t="s">
        <v>21</v>
      </c>
      <c r="G3" s="14" t="s">
        <v>22</v>
      </c>
      <c r="H3" s="31" t="s">
        <v>23</v>
      </c>
      <c r="I3" s="31" t="s">
        <v>3</v>
      </c>
      <c r="J3" s="32" t="s">
        <v>12</v>
      </c>
    </row>
    <row r="4" spans="1:10" ht="28.8" x14ac:dyDescent="0.3">
      <c r="A4" s="16" t="s">
        <v>5</v>
      </c>
      <c r="B4" s="17">
        <v>45292</v>
      </c>
      <c r="C4" s="17">
        <v>45292</v>
      </c>
      <c r="D4" s="18" t="str">
        <f>IF(Переговоры[[#This Row],[Дата план]]="","",IF(Переговоры[[#This Row],[Дата факт]]="",IF($D$1&gt;Переговоры[[#This Row],[Дата план]],"Да","Нет"),""))</f>
        <v/>
      </c>
      <c r="E4" s="23" t="s">
        <v>33</v>
      </c>
      <c r="F4" s="23" t="s">
        <v>34</v>
      </c>
      <c r="G4" s="23" t="s">
        <v>35</v>
      </c>
      <c r="H4" s="23" t="str">
        <f>IF(ISNA(VLOOKUP(G4,Клиенты[],2,0)),"",VLOOKUP(G4,Клиенты[],2,0))</f>
        <v>Болты и гайки</v>
      </c>
      <c r="I4" s="23">
        <f>IF(ISNA(VLOOKUP(G4,Клиенты[],10,0)),"",VLOOKUP(G4,Клиенты[],10,0))</f>
        <v>89110010203</v>
      </c>
      <c r="J4" s="23" t="str">
        <f>IF(ISNA(VLOOKUP(G4,Клиенты[],11,0)),"",VLOOKUP(G4,Клиенты[],11,0))</f>
        <v>petya@mail.ru</v>
      </c>
    </row>
    <row r="5" spans="1:10" ht="43.2" x14ac:dyDescent="0.3">
      <c r="A5" s="16" t="s">
        <v>4</v>
      </c>
      <c r="B5" s="17">
        <v>45413</v>
      </c>
      <c r="C5" s="17"/>
      <c r="D5" s="18" t="str">
        <f ca="1">IF(Переговоры[[#This Row],[Дата план]]="","",IF(Переговоры[[#This Row],[Дата факт]]="",IF($D$1&gt;Переговоры[[#This Row],[Дата план]],"Да","Нет"),""))</f>
        <v>Да</v>
      </c>
      <c r="E5" s="23" t="s">
        <v>43</v>
      </c>
      <c r="F5" s="23"/>
      <c r="G5" s="23" t="s">
        <v>35</v>
      </c>
      <c r="H5" s="23" t="str">
        <f>IF(ISNA(VLOOKUP(G5,Клиенты[],2,0)),"",VLOOKUP(G5,Клиенты[],2,0))</f>
        <v>Болты и гайки</v>
      </c>
      <c r="I5" s="23">
        <f>IF(ISNA(VLOOKUP(G5,Клиенты[],10,0)),"",VLOOKUP(G5,Клиенты[],10,0))</f>
        <v>89110010203</v>
      </c>
      <c r="J5" s="23" t="str">
        <f>IF(ISNA(VLOOKUP(G5,Клиенты[],11,0)),"",VLOOKUP(G5,Клиенты[],11,0))</f>
        <v>petya@mail.ru</v>
      </c>
    </row>
    <row r="6" spans="1:10" x14ac:dyDescent="0.3">
      <c r="A6" s="16"/>
      <c r="B6" s="17"/>
      <c r="C6" s="17"/>
      <c r="D6" s="18" t="str">
        <f>IF(Переговоры[[#This Row],[Дата план]]="","",IF(Переговоры[[#This Row],[Дата факт]]="",IF($D$1&gt;Переговоры[[#This Row],[Дата план]],"Да","Нет"),""))</f>
        <v/>
      </c>
      <c r="E6" s="23"/>
      <c r="F6" s="23"/>
      <c r="G6" s="23"/>
      <c r="H6" s="23" t="str">
        <f>IF(ISNA(VLOOKUP(G6,Клиенты[],2,0)),"",VLOOKUP(G6,Клиенты[],2,0))</f>
        <v/>
      </c>
      <c r="I6" s="23" t="str">
        <f>IF(ISNA(VLOOKUP(G6,Клиенты[],10,0)),"",VLOOKUP(G6,Клиенты[],10,0))</f>
        <v/>
      </c>
      <c r="J6" s="23" t="str">
        <f>IF(ISNA(VLOOKUP(G6,Клиенты[],11,0)),"",VLOOKUP(G6,Клиенты[],11,0))</f>
        <v/>
      </c>
    </row>
    <row r="7" spans="1:10" x14ac:dyDescent="0.3">
      <c r="A7" s="16"/>
      <c r="B7" s="17"/>
      <c r="C7" s="17"/>
      <c r="D7" s="18" t="str">
        <f>IF(Переговоры[[#This Row],[Дата план]]="","",IF(Переговоры[[#This Row],[Дата факт]]="",IF($D$1&gt;Переговоры[[#This Row],[Дата план]],"Да","Нет"),""))</f>
        <v/>
      </c>
      <c r="E7" s="23"/>
      <c r="F7" s="23"/>
      <c r="G7" s="23"/>
      <c r="H7" s="23" t="str">
        <f>IF(ISNA(VLOOKUP(G7,Клиенты[],2,0)),"",VLOOKUP(G7,Клиенты[],2,0))</f>
        <v/>
      </c>
      <c r="I7" s="23" t="str">
        <f>IF(ISNA(VLOOKUP(G7,Клиенты[],10,0)),"",VLOOKUP(G7,Клиенты[],10,0))</f>
        <v/>
      </c>
      <c r="J7" s="23" t="str">
        <f>IF(ISNA(VLOOKUP(G7,Клиенты[],11,0)),"",VLOOKUP(G7,Клиенты[],11,0))</f>
        <v/>
      </c>
    </row>
    <row r="8" spans="1:10" x14ac:dyDescent="0.3">
      <c r="A8" s="16"/>
      <c r="B8" s="17"/>
      <c r="C8" s="17"/>
      <c r="D8" s="18" t="str">
        <f>IF(Переговоры[[#This Row],[Дата план]]="","",IF(Переговоры[[#This Row],[Дата факт]]="",IF($D$1&gt;Переговоры[[#This Row],[Дата план]],"Да","Нет"),""))</f>
        <v/>
      </c>
      <c r="E8" s="23"/>
      <c r="F8" s="23"/>
      <c r="G8" s="23"/>
      <c r="H8" s="23" t="str">
        <f>IF(ISNA(VLOOKUP(G8,Клиенты[],2,0)),"",VLOOKUP(G8,Клиенты[],2,0))</f>
        <v/>
      </c>
      <c r="I8" s="23" t="str">
        <f>IF(ISNA(VLOOKUP(G8,Клиенты[],10,0)),"",VLOOKUP(G8,Клиенты[],10,0))</f>
        <v/>
      </c>
      <c r="J8" s="23" t="str">
        <f>IF(ISNA(VLOOKUP(G8,Клиенты[],11,0)),"",VLOOKUP(G8,Клиенты[],11,0))</f>
        <v/>
      </c>
    </row>
    <row r="9" spans="1:10" x14ac:dyDescent="0.3">
      <c r="A9" s="16"/>
      <c r="B9" s="17"/>
      <c r="C9" s="17"/>
      <c r="D9" s="18" t="str">
        <f>IF(Переговоры[[#This Row],[Дата план]]="","",IF(Переговоры[[#This Row],[Дата факт]]="",IF($D$1&gt;Переговоры[[#This Row],[Дата план]],"Да","Нет"),""))</f>
        <v/>
      </c>
      <c r="E9" s="23"/>
      <c r="F9" s="23"/>
      <c r="G9" s="23"/>
      <c r="H9" s="23" t="str">
        <f>IF(ISNA(VLOOKUP(G9,Клиенты[],2,0)),"",VLOOKUP(G9,Клиенты[],2,0))</f>
        <v/>
      </c>
      <c r="I9" s="23" t="str">
        <f>IF(ISNA(VLOOKUP(G9,Клиенты[],10,0)),"",VLOOKUP(G9,Клиенты[],10,0))</f>
        <v/>
      </c>
      <c r="J9" s="23" t="str">
        <f>IF(ISNA(VLOOKUP(G9,Клиенты[],11,0)),"",VLOOKUP(G9,Клиенты[],11,0))</f>
        <v/>
      </c>
    </row>
    <row r="10" spans="1:10" x14ac:dyDescent="0.3">
      <c r="A10" s="16"/>
      <c r="B10" s="17"/>
      <c r="C10" s="17"/>
      <c r="D10" s="18" t="str">
        <f>IF(Переговоры[[#This Row],[Дата план]]="","",IF(Переговоры[[#This Row],[Дата факт]]="",IF($D$1&gt;Переговоры[[#This Row],[Дата план]],"Да","Нет"),""))</f>
        <v/>
      </c>
      <c r="E10" s="23"/>
      <c r="F10" s="23"/>
      <c r="G10" s="23"/>
      <c r="H10" s="23" t="str">
        <f>IF(ISNA(VLOOKUP(G10,Клиенты[],2,0)),"",VLOOKUP(G10,Клиенты[],2,0))</f>
        <v/>
      </c>
      <c r="I10" s="23" t="str">
        <f>IF(ISNA(VLOOKUP(G10,Клиенты[],10,0)),"",VLOOKUP(G10,Клиенты[],10,0))</f>
        <v/>
      </c>
      <c r="J10" s="23" t="str">
        <f>IF(ISNA(VLOOKUP(G10,Клиенты[],11,0)),"",VLOOKUP(G10,Клиенты[],11,0))</f>
        <v/>
      </c>
    </row>
    <row r="11" spans="1:10" x14ac:dyDescent="0.3">
      <c r="A11" s="10">
        <f>SUBTOTAL(103,Переговоры[Тип запроса])</f>
        <v>2</v>
      </c>
      <c r="B11" s="19"/>
      <c r="C11" s="19"/>
      <c r="D11" s="19"/>
      <c r="E11" s="8"/>
      <c r="F11" s="8"/>
      <c r="G11" s="8"/>
      <c r="H11" s="8"/>
      <c r="I11" s="8"/>
      <c r="J11" s="9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Запросы!$A$4:$A$5</xm:f>
          </x14:formula1>
          <xm:sqref>A4:A10</xm:sqref>
        </x14:dataValidation>
        <x14:dataValidation type="list" allowBlank="1" showInputMessage="1" showErrorMessage="1">
          <x14:formula1>
            <xm:f>Клиенты!$A$4:$A$7</xm:f>
          </x14:formula1>
          <xm:sqref>G4:G10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D8" sqref="D8"/>
    </sheetView>
  </sheetViews>
  <sheetFormatPr defaultRowHeight="14.4" x14ac:dyDescent="0.3"/>
  <cols>
    <col min="1" max="1" width="18.109375" customWidth="1"/>
  </cols>
  <sheetData>
    <row r="1" spans="1:1" x14ac:dyDescent="0.3">
      <c r="A1" s="11" t="s">
        <v>16</v>
      </c>
    </row>
    <row r="3" spans="1:1" x14ac:dyDescent="0.3">
      <c r="A3" s="3" t="s">
        <v>13</v>
      </c>
    </row>
    <row r="4" spans="1:1" x14ac:dyDescent="0.3">
      <c r="A4" s="4" t="s">
        <v>4</v>
      </c>
    </row>
    <row r="5" spans="1:1" x14ac:dyDescent="0.3">
      <c r="A5" s="5" t="s">
        <v>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pane ySplit="3" topLeftCell="A4" activePane="bottomLeft" state="frozen"/>
      <selection pane="bottomLeft"/>
    </sheetView>
  </sheetViews>
  <sheetFormatPr defaultRowHeight="14.4" x14ac:dyDescent="0.3"/>
  <cols>
    <col min="1" max="1" width="17.44140625" style="1" customWidth="1"/>
    <col min="2" max="2" width="14.6640625" style="1" customWidth="1"/>
    <col min="3" max="3" width="16.33203125" style="1" customWidth="1"/>
    <col min="4" max="4" width="20.77734375" style="1" customWidth="1"/>
    <col min="5" max="5" width="13.5546875" style="1" customWidth="1"/>
    <col min="6" max="6" width="15.109375" style="1" customWidth="1"/>
    <col min="7" max="7" width="12.33203125" style="1" customWidth="1"/>
    <col min="8" max="8" width="12.5546875" style="1" customWidth="1"/>
    <col min="9" max="9" width="14.44140625" style="1" customWidth="1"/>
    <col min="10" max="10" width="15.88671875" style="1" customWidth="1"/>
    <col min="11" max="11" width="19.77734375" style="1" customWidth="1"/>
    <col min="12" max="16384" width="8.88671875" style="1"/>
  </cols>
  <sheetData>
    <row r="1" spans="1:11" x14ac:dyDescent="0.3">
      <c r="A1" s="2" t="s">
        <v>14</v>
      </c>
    </row>
    <row r="3" spans="1:11" s="12" customFormat="1" ht="28.8" x14ac:dyDescent="0.3">
      <c r="A3" s="31" t="s">
        <v>22</v>
      </c>
      <c r="B3" s="13" t="s">
        <v>0</v>
      </c>
      <c r="C3" s="14" t="s">
        <v>15</v>
      </c>
      <c r="D3" s="14" t="s">
        <v>1</v>
      </c>
      <c r="E3" s="14" t="s">
        <v>2</v>
      </c>
      <c r="F3" s="14" t="s">
        <v>9</v>
      </c>
      <c r="G3" s="14" t="s">
        <v>6</v>
      </c>
      <c r="H3" s="14" t="s">
        <v>7</v>
      </c>
      <c r="I3" s="14" t="s">
        <v>8</v>
      </c>
      <c r="J3" s="14" t="s">
        <v>3</v>
      </c>
      <c r="K3" s="15" t="s">
        <v>12</v>
      </c>
    </row>
    <row r="4" spans="1:11" ht="28.8" x14ac:dyDescent="0.3">
      <c r="A4" s="27" t="str">
        <f>CONCATENATE(Клиенты[[#This Row],[Фамилия]]," ",Клиенты[[#This Row],[Имя]]," ",Клиенты[[#This Row],[Отчество]])</f>
        <v>Иванов Петр Викторович</v>
      </c>
      <c r="B4" s="7" t="s">
        <v>44</v>
      </c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23">
        <v>89110010203</v>
      </c>
      <c r="K4" s="28" t="s">
        <v>31</v>
      </c>
    </row>
    <row r="5" spans="1:11" ht="43.2" x14ac:dyDescent="0.3">
      <c r="A5" s="27" t="str">
        <f>CONCATENATE(Клиенты[[#This Row],[Фамилия]]," ",Клиенты[[#This Row],[Имя]]," ",Клиенты[[#This Row],[Отчество]])</f>
        <v xml:space="preserve">Хлыстов Илья </v>
      </c>
      <c r="B5" s="7" t="s">
        <v>36</v>
      </c>
      <c r="C5" s="6" t="s">
        <v>37</v>
      </c>
      <c r="D5" s="6" t="s">
        <v>38</v>
      </c>
      <c r="E5" s="6" t="s">
        <v>39</v>
      </c>
      <c r="F5" s="6" t="s">
        <v>40</v>
      </c>
      <c r="G5" s="6" t="s">
        <v>41</v>
      </c>
      <c r="H5" s="6" t="s">
        <v>42</v>
      </c>
      <c r="I5" s="6"/>
      <c r="J5" s="23">
        <v>89210023456</v>
      </c>
      <c r="K5" s="24"/>
    </row>
    <row r="6" spans="1:11" x14ac:dyDescent="0.3">
      <c r="A6" s="27" t="str">
        <f>CONCATENATE(Клиенты[[#This Row],[Фамилия]]," ",Клиенты[[#This Row],[Имя]]," ",Клиенты[[#This Row],[Отчество]])</f>
        <v xml:space="preserve">  </v>
      </c>
      <c r="B6" s="7"/>
      <c r="C6" s="6"/>
      <c r="D6" s="6"/>
      <c r="E6" s="6"/>
      <c r="F6" s="6"/>
      <c r="G6" s="6"/>
      <c r="H6" s="6"/>
      <c r="I6" s="6"/>
      <c r="J6" s="23"/>
      <c r="K6" s="24"/>
    </row>
    <row r="7" spans="1:11" x14ac:dyDescent="0.3">
      <c r="A7" s="27" t="str">
        <f>CONCATENATE(Клиенты[[#This Row],[Фамилия]]," ",Клиенты[[#This Row],[Имя]]," ",Клиенты[[#This Row],[Отчество]])</f>
        <v xml:space="preserve">  </v>
      </c>
      <c r="B7" s="29"/>
      <c r="C7" s="22"/>
      <c r="D7" s="22"/>
      <c r="E7" s="22"/>
      <c r="F7" s="22"/>
      <c r="G7" s="22"/>
      <c r="H7" s="22"/>
      <c r="I7" s="22"/>
      <c r="J7" s="25"/>
      <c r="K7" s="26"/>
    </row>
    <row r="8" spans="1:11" x14ac:dyDescent="0.3">
      <c r="A8" s="8"/>
      <c r="B8" s="10">
        <f>SUBTOTAL(103,Клиенты[Наименование])</f>
        <v>2</v>
      </c>
      <c r="C8" s="8"/>
      <c r="D8" s="8"/>
      <c r="E8" s="8"/>
      <c r="F8" s="8"/>
      <c r="G8" s="8"/>
      <c r="H8" s="8"/>
      <c r="I8" s="8"/>
      <c r="J8" s="8"/>
      <c r="K8" s="9"/>
    </row>
  </sheetData>
  <hyperlinks>
    <hyperlink ref="K4" r:id="rId1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Главная</vt:lpstr>
      <vt:lpstr>Переговоры</vt:lpstr>
      <vt:lpstr>Запросы</vt:lpstr>
      <vt:lpstr>Клиенты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2024-06-07T06:26:20Z</dcterms:modified>
</cp:coreProperties>
</file>