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Главная" sheetId="5" r:id="rId1"/>
    <sheet name="Оборотка" sheetId="1" r:id="rId2"/>
    <sheet name="Номенклатура" sheetId="2" r:id="rId3"/>
    <sheet name="Приход" sheetId="3" r:id="rId4"/>
    <sheet name="Расход" sheetId="4" r:id="rId5"/>
    <sheet name="Инструкция" sheetId="6" r:id="rId6"/>
  </sheets>
  <calcPr calcId="145621"/>
</workbook>
</file>

<file path=xl/calcChain.xml><?xml version="1.0" encoding="utf-8"?>
<calcChain xmlns="http://schemas.openxmlformats.org/spreadsheetml/2006/main">
  <c r="E13" i="3" l="1"/>
  <c r="D10" i="3" l="1"/>
  <c r="F10" i="3"/>
  <c r="G10" i="3"/>
  <c r="D11" i="3"/>
  <c r="F11" i="3"/>
  <c r="G11" i="3"/>
  <c r="D9" i="3" l="1"/>
  <c r="F9" i="3"/>
  <c r="G9" i="3"/>
  <c r="A21" i="1" l="1"/>
  <c r="A20" i="1"/>
  <c r="B20" i="1"/>
  <c r="C20" i="1"/>
  <c r="D20" i="1"/>
  <c r="E20" i="1"/>
  <c r="F20" i="1"/>
  <c r="G20" i="1"/>
  <c r="G12" i="1"/>
  <c r="G13" i="1"/>
  <c r="G14" i="1"/>
  <c r="G15" i="1"/>
  <c r="G16" i="1"/>
  <c r="G17" i="1"/>
  <c r="G18" i="1"/>
  <c r="G19" i="1"/>
  <c r="G21" i="1"/>
  <c r="E12" i="1"/>
  <c r="E13" i="1"/>
  <c r="E14" i="1"/>
  <c r="E15" i="1"/>
  <c r="E16" i="1"/>
  <c r="E17" i="1"/>
  <c r="E18" i="1"/>
  <c r="E19" i="1"/>
  <c r="E21" i="1"/>
  <c r="C12" i="1"/>
  <c r="C13" i="1"/>
  <c r="C14" i="1"/>
  <c r="C15" i="1"/>
  <c r="C16" i="1"/>
  <c r="C17" i="1"/>
  <c r="C19" i="1"/>
  <c r="C21" i="1"/>
  <c r="C18" i="1"/>
  <c r="D8" i="3" l="1"/>
  <c r="F8" i="3"/>
  <c r="G8" i="3"/>
  <c r="F12" i="1" l="1"/>
  <c r="F13" i="1"/>
  <c r="F14" i="1"/>
  <c r="F15" i="1"/>
  <c r="F16" i="1"/>
  <c r="F17" i="1"/>
  <c r="F18" i="1"/>
  <c r="F19" i="1"/>
  <c r="F21" i="1"/>
  <c r="D12" i="1"/>
  <c r="D13" i="1"/>
  <c r="D14" i="1"/>
  <c r="D15" i="1"/>
  <c r="D16" i="1"/>
  <c r="D17" i="1"/>
  <c r="D18" i="1"/>
  <c r="D19" i="1"/>
  <c r="D21" i="1"/>
  <c r="B12" i="1"/>
  <c r="B13" i="1"/>
  <c r="B14" i="1"/>
  <c r="B15" i="1"/>
  <c r="B16" i="1"/>
  <c r="B17" i="1"/>
  <c r="B18" i="1"/>
  <c r="B19" i="1"/>
  <c r="B21" i="1"/>
  <c r="D7" i="3" l="1"/>
  <c r="F7" i="3"/>
  <c r="G7" i="3"/>
  <c r="B9" i="4"/>
  <c r="B13" i="3"/>
  <c r="F5" i="4" l="1"/>
  <c r="G5" i="4"/>
  <c r="F6" i="4"/>
  <c r="G6" i="4"/>
  <c r="F7" i="4"/>
  <c r="G7" i="4"/>
  <c r="F8" i="4"/>
  <c r="G8" i="4"/>
  <c r="G4" i="4"/>
  <c r="F4" i="4"/>
  <c r="A7" i="1"/>
  <c r="A8" i="1"/>
  <c r="A9" i="1"/>
  <c r="A10" i="1"/>
  <c r="A11" i="1"/>
  <c r="A6" i="1"/>
  <c r="G5" i="3"/>
  <c r="G6" i="3"/>
  <c r="G12" i="3"/>
  <c r="G4" i="3"/>
  <c r="F5" i="3"/>
  <c r="F6" i="3"/>
  <c r="F12" i="3"/>
  <c r="F4" i="3"/>
  <c r="E9" i="1" l="1"/>
  <c r="D6" i="1"/>
  <c r="E6" i="1"/>
  <c r="E10" i="1"/>
  <c r="C10" i="1"/>
  <c r="C8" i="1"/>
  <c r="E8" i="1"/>
  <c r="G11" i="1"/>
  <c r="E11" i="1"/>
  <c r="C11" i="1"/>
  <c r="D10" i="1"/>
  <c r="B10" i="1"/>
  <c r="D8" i="1"/>
  <c r="B8" i="1"/>
  <c r="F11" i="1"/>
  <c r="D11" i="1"/>
  <c r="B11" i="1"/>
  <c r="D9" i="1"/>
  <c r="B6" i="1"/>
  <c r="B7" i="1"/>
  <c r="B9" i="1"/>
  <c r="D7" i="1"/>
  <c r="A10" i="2"/>
  <c r="G8" i="1" l="1"/>
  <c r="G10" i="1"/>
  <c r="F6" i="1"/>
  <c r="B22" i="1"/>
  <c r="F9" i="1"/>
  <c r="D22" i="1"/>
  <c r="F7" i="1"/>
  <c r="F8" i="1"/>
  <c r="F10" i="1"/>
  <c r="D5" i="3"/>
  <c r="C9" i="1" s="1"/>
  <c r="G9" i="1" s="1"/>
  <c r="D6" i="3"/>
  <c r="C7" i="1" s="1"/>
  <c r="D12" i="3"/>
  <c r="D4" i="3"/>
  <c r="C6" i="1" s="1"/>
  <c r="G6" i="1" s="1"/>
  <c r="D5" i="4"/>
  <c r="E7" i="1" s="1"/>
  <c r="E22" i="1" s="1"/>
  <c r="D6" i="4"/>
  <c r="D7" i="4"/>
  <c r="D8" i="4"/>
  <c r="D4" i="4"/>
  <c r="E9" i="4"/>
  <c r="G7" i="1" l="1"/>
  <c r="G22" i="1" s="1"/>
  <c r="C22" i="1"/>
  <c r="D9" i="4"/>
  <c r="F22" i="1"/>
  <c r="D13" i="3"/>
</calcChain>
</file>

<file path=xl/sharedStrings.xml><?xml version="1.0" encoding="utf-8"?>
<sst xmlns="http://schemas.openxmlformats.org/spreadsheetml/2006/main" count="82" uniqueCount="65">
  <si>
    <t>Болт М10</t>
  </si>
  <si>
    <t>Дата</t>
  </si>
  <si>
    <t>Кол-во</t>
  </si>
  <si>
    <t>Болт М12</t>
  </si>
  <si>
    <t>Болт М16</t>
  </si>
  <si>
    <t>Метиз</t>
  </si>
  <si>
    <t>Гайка М10</t>
  </si>
  <si>
    <t>Гайка М20</t>
  </si>
  <si>
    <t>Цена</t>
  </si>
  <si>
    <t>Сумма</t>
  </si>
  <si>
    <t>Приход</t>
  </si>
  <si>
    <t>Расход</t>
  </si>
  <si>
    <t>Остаток</t>
  </si>
  <si>
    <t>С</t>
  </si>
  <si>
    <t>До</t>
  </si>
  <si>
    <t>C</t>
  </si>
  <si>
    <t>ОБОРОТНАЯ ВЕДОМОСТЬ</t>
  </si>
  <si>
    <t>Период для вывода данных:</t>
  </si>
  <si>
    <t>НОМЕНКЛАТУРА</t>
  </si>
  <si>
    <t>ПРИХОД</t>
  </si>
  <si>
    <t>РАСХОД</t>
  </si>
  <si>
    <t xml:space="preserve">Итого: </t>
  </si>
  <si>
    <t xml:space="preserve">с </t>
  </si>
  <si>
    <t xml:space="preserve">до </t>
  </si>
  <si>
    <t>Сумма приход</t>
  </si>
  <si>
    <t>Сумма расход</t>
  </si>
  <si>
    <t>Сумма остаток</t>
  </si>
  <si>
    <t>Итого:</t>
  </si>
  <si>
    <t>ИНСТРУКЦИЯ</t>
  </si>
  <si>
    <t>Приход и Расход Товара осушествляется через соответствующие таблицы с введением в ячейки</t>
  </si>
  <si>
    <t>Товара (Метизов), датой Прихода или Расхода, количества Товара и ценой, соответственно,</t>
  </si>
  <si>
    <t>Закупочной (Приход) или Отпускной (Расход).</t>
  </si>
  <si>
    <t>Ввод Товара в таблицах Прихода и Расхода осуществляется в соответствующих столбцах</t>
  </si>
  <si>
    <t>Товар (Метиз) через выпадающие списки.</t>
  </si>
  <si>
    <t>Диапазон данных по Товару (Метизам) в выпадающих списках формируется из таблицы "Номенклатура".</t>
  </si>
  <si>
    <t>Т.е. перед тем, как ввести Приход Товара (Метиза) необходимо сначала его занести в таблицу</t>
  </si>
  <si>
    <t>"Номенклатура".</t>
  </si>
  <si>
    <t>Данная программа предназначена для ведения учета Товара с автоматическим формированием</t>
  </si>
  <si>
    <t>оборотной ведомости. В оборотной ведомости предусмотрены ячейки для введения дат для просмотра</t>
  </si>
  <si>
    <t>Введение, описание программы.</t>
  </si>
  <si>
    <t>Кроме того, оборотная ведомость в тоже время является и информацией по складу Товаров, если</t>
  </si>
  <si>
    <t>ввести период с самой первой поставки (Прихода) до интересующей даты.</t>
  </si>
  <si>
    <t>Порядок работы.</t>
  </si>
  <si>
    <t>ВНИМАНИЕ: чтобы диапазон данных в таблицах (во всех таблицах программы) не уходил за рамки</t>
  </si>
  <si>
    <t>указанных, добавление строк в таблицы нужно осуществлять только вставкой строк Вверх, а не</t>
  </si>
  <si>
    <t>Вниз - смотрите на рисунке ниже:</t>
  </si>
  <si>
    <t>Для вывода информации по состоянию Склада, т.е. наличия Товара на определенную дату надо в</t>
  </si>
  <si>
    <t>После ввода нового Товара (Метиза) в таблицу Номенклатура в твблице Номенклатура надо сделать</t>
  </si>
  <si>
    <t>сортировку Товара (Метизов) от А до Я. Для этого в заголовке Товар (Метиз) в раскрывающемся</t>
  </si>
  <si>
    <t>меню выбрать сортировку от А до Я, как указано на рисунке ниже:</t>
  </si>
  <si>
    <t>Сортировка Товаров (Метизов) в таблице Номенклатура требуется для того, чтобы при занесении</t>
  </si>
  <si>
    <t>Во всех таблицах программы в столбцах с заголовками красного цвета нельзя вводить данные, т.к.</t>
  </si>
  <si>
    <t>Обрпатите внимание:</t>
  </si>
  <si>
    <r>
      <t xml:space="preserve">в строках этих столбцов записаны формулы, иначе - </t>
    </r>
    <r>
      <rPr>
        <b/>
        <sz val="11"/>
        <color rgb="FFFF0000"/>
        <rFont val="Arial Narrow"/>
        <family val="2"/>
        <charset val="204"/>
      </rPr>
      <t>программа не будет работать!</t>
    </r>
  </si>
  <si>
    <t>Товаров (Метизов) в Приход и Расход в выпадающем списке они были видны по алфавиту от А до Я,</t>
  </si>
  <si>
    <t>как видно на рисунке ниже:</t>
  </si>
  <si>
    <t>интересующего периода оборота Товаров (Метизов), они в рамках и выделены желтым цветом.</t>
  </si>
  <si>
    <t>таблице Оборотка указать период с даты самой первой поставки (Прихода) до требуемой даты Просмотра.</t>
  </si>
  <si>
    <t>Если на остатке Товара нет, т.е. стоит цифра "0", то чтобы убрать лишние и пустые строки надо в</t>
  </si>
  <si>
    <t>заголоке "Остаток" в выпадающем меню убрать галочки с "0" и "(Пустые)"</t>
  </si>
  <si>
    <t>Тогда останутся только нужные строки с данными, как на рисунке ниже:</t>
  </si>
  <si>
    <t>fda-studua.ru</t>
  </si>
  <si>
    <t>Пишите: fda-studia@yandex.ru</t>
  </si>
  <si>
    <t>Сайт: www.fda-studia.ru</t>
  </si>
  <si>
    <t>Приятной и полезной работы!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</si>
</sst>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6"/>
      <color rgb="FFFF0000"/>
      <name val="Bookman Old Style"/>
      <family val="1"/>
      <charset val="204"/>
    </font>
    <font>
      <sz val="11"/>
      <color theme="1"/>
      <name val="Bookman Old Style"/>
      <family val="1"/>
      <charset val="204"/>
    </font>
    <font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4" fontId="1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1" fillId="2" borderId="12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Border="1"/>
    <xf numFmtId="0" fontId="0" fillId="3" borderId="0" xfId="0" applyFill="1" applyBorder="1"/>
    <xf numFmtId="0" fontId="0" fillId="3" borderId="0" xfId="0" applyFill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 applyAlignment="1">
      <alignment horizontal="right" vertical="center"/>
    </xf>
    <xf numFmtId="0" fontId="10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53;&#1086;&#1084;&#1077;&#1085;&#1082;&#1083;&#1072;&#1090;&#1091;&#1088;&#1072;!A1"/><Relationship Id="rId2" Type="http://schemas.openxmlformats.org/officeDocument/2006/relationships/hyperlink" Target="#&#1048;&#1085;&#1089;&#1090;&#1088;&#1091;&#1082;&#1094;&#1080;&#1103;!A1"/><Relationship Id="rId1" Type="http://schemas.openxmlformats.org/officeDocument/2006/relationships/hyperlink" Target="https://www.fda-studia.ru/katalog/programmy-dlya-skachivaniya-v-excel-i-access" TargetMode="External"/><Relationship Id="rId6" Type="http://schemas.openxmlformats.org/officeDocument/2006/relationships/hyperlink" Target="#&#1054;&#1073;&#1086;&#1088;&#1086;&#1090;&#1082;&#1072;!A1"/><Relationship Id="rId5" Type="http://schemas.openxmlformats.org/officeDocument/2006/relationships/hyperlink" Target="#&#1056;&#1072;&#1089;&#1093;&#1086;&#1076;!A1"/><Relationship Id="rId4" Type="http://schemas.openxmlformats.org/officeDocument/2006/relationships/hyperlink" Target="#&#1055;&#1088;&#1080;&#1093;&#1086;&#1076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54;&#1073;&#1086;&#1088;&#1086;&#1090;&#1082;&#1072;!A6"/><Relationship Id="rId1" Type="http://schemas.openxmlformats.org/officeDocument/2006/relationships/hyperlink" Target="#&#1043;&#1083;&#1072;&#1074;&#1085;&#1072;&#1103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1053;&#1086;&#1084;&#1077;&#1085;&#1082;&#1083;&#1072;&#1090;&#1091;&#1088;&#1072;!A4"/><Relationship Id="rId1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1055;&#1088;&#1080;&#1093;&#1086;&#1076;!A4"/><Relationship Id="rId1" Type="http://schemas.openxmlformats.org/officeDocument/2006/relationships/hyperlink" Target="#&#1043;&#1083;&#1072;&#1074;&#1085;&#1072;&#1103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56;&#1072;&#1089;&#1093;&#1086;&#1076;!A4"/><Relationship Id="rId1" Type="http://schemas.openxmlformats.org/officeDocument/2006/relationships/hyperlink" Target="#&#1043;&#1083;&#1072;&#1074;&#1085;&#1072;&#1103;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1048;&#1085;&#1089;&#1090;&#1088;&#1091;&#1082;&#1094;&#1080;&#1103;!A3"/><Relationship Id="rId1" Type="http://schemas.openxmlformats.org/officeDocument/2006/relationships/hyperlink" Target="#&#1043;&#1083;&#1072;&#1074;&#1085;&#1072;&#1103;!A1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83820</xdr:rowOff>
    </xdr:from>
    <xdr:to>
      <xdr:col>12</xdr:col>
      <xdr:colOff>457200</xdr:colOff>
      <xdr:row>28</xdr:row>
      <xdr:rowOff>114300</xdr:rowOff>
    </xdr:to>
    <xdr:sp macro="" textlink="">
      <xdr:nvSpPr>
        <xdr:cNvPr id="2" name="Скругленный прямоугольник 1"/>
        <xdr:cNvSpPr/>
      </xdr:nvSpPr>
      <xdr:spPr>
        <a:xfrm>
          <a:off x="114300" y="83820"/>
          <a:ext cx="7658100" cy="5151120"/>
        </a:xfrm>
        <a:prstGeom prst="roundRect">
          <a:avLst>
            <a:gd name="adj" fmla="val 2614"/>
          </a:avLst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3</xdr:col>
      <xdr:colOff>42623</xdr:colOff>
      <xdr:row>1</xdr:row>
      <xdr:rowOff>76200</xdr:rowOff>
    </xdr:from>
    <xdr:ext cx="4166718" cy="1257300"/>
    <xdr:sp macro="" textlink="">
      <xdr:nvSpPr>
        <xdr:cNvPr id="3" name="Прямоугольник 2"/>
        <xdr:cNvSpPr/>
      </xdr:nvSpPr>
      <xdr:spPr>
        <a:xfrm>
          <a:off x="1871423" y="259080"/>
          <a:ext cx="4166718" cy="1257300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InflateBottom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ookman Old Style" panose="02050604050505020204" pitchFamily="18" charset="0"/>
            </a:rPr>
            <a:t>Учет товаров</a:t>
          </a:r>
        </a:p>
        <a:p>
          <a:pPr algn="ctr"/>
          <a:r>
            <a:rPr lang="ru-RU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Bookman Old Style" panose="02050604050505020204" pitchFamily="18" charset="0"/>
            </a:rPr>
            <a:t>в</a:t>
          </a:r>
          <a:r>
            <a:rPr lang="en-US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Bookman Old Style" panose="02050604050505020204" pitchFamily="18" charset="0"/>
            </a:rPr>
            <a:t> </a:t>
          </a:r>
          <a:r>
            <a:rPr lang="en-US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Cooper Black" panose="0208090404030B020404" pitchFamily="18" charset="0"/>
            </a:rPr>
            <a:t>EXCEL</a:t>
          </a:r>
          <a:r>
            <a:rPr lang="ru-RU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Bookman Old Style" panose="02050604050505020204" pitchFamily="18" charset="0"/>
            </a:rPr>
            <a:t> </a:t>
          </a:r>
        </a:p>
      </xdr:txBody>
    </xdr:sp>
    <xdr:clientData/>
  </xdr:oneCellAnchor>
  <xdr:oneCellAnchor>
    <xdr:from>
      <xdr:col>2</xdr:col>
      <xdr:colOff>33511</xdr:colOff>
      <xdr:row>10</xdr:row>
      <xdr:rowOff>15240</xdr:rowOff>
    </xdr:from>
    <xdr:ext cx="5434629" cy="929640"/>
    <xdr:sp macro="" textlink="">
      <xdr:nvSpPr>
        <xdr:cNvPr id="4" name="Прямоугольник 3"/>
        <xdr:cNvSpPr/>
      </xdr:nvSpPr>
      <xdr:spPr>
        <a:xfrm>
          <a:off x="1252711" y="1844040"/>
          <a:ext cx="5434629" cy="929640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ru-RU" sz="6600" b="1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Bookman Old Style" panose="02050604050505020204" pitchFamily="18" charset="0"/>
            </a:rPr>
            <a:t>Оборотная </a:t>
          </a:r>
        </a:p>
        <a:p>
          <a:pPr algn="ctr"/>
          <a:r>
            <a:rPr lang="ru-RU" sz="6600" b="1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Bookman Old Style" panose="02050604050505020204" pitchFamily="18" charset="0"/>
            </a:rPr>
            <a:t>ведомость</a:t>
          </a:r>
        </a:p>
      </xdr:txBody>
    </xdr:sp>
    <xdr:clientData/>
  </xdr:oneCellAnchor>
  <xdr:twoCellAnchor>
    <xdr:from>
      <xdr:col>3</xdr:col>
      <xdr:colOff>76200</xdr:colOff>
      <xdr:row>23</xdr:row>
      <xdr:rowOff>114300</xdr:rowOff>
    </xdr:from>
    <xdr:to>
      <xdr:col>9</xdr:col>
      <xdr:colOff>441960</xdr:colOff>
      <xdr:row>27</xdr:row>
      <xdr:rowOff>137160</xdr:rowOff>
    </xdr:to>
    <xdr:sp macro="" textlink="">
      <xdr:nvSpPr>
        <xdr:cNvPr id="5" name="Лента лицом вниз 4">
          <a:hlinkClick xmlns:r="http://schemas.openxmlformats.org/officeDocument/2006/relationships" r:id="rId1"/>
        </xdr:cNvPr>
        <xdr:cNvSpPr/>
      </xdr:nvSpPr>
      <xdr:spPr>
        <a:xfrm>
          <a:off x="1905000" y="4320540"/>
          <a:ext cx="4023360" cy="754380"/>
        </a:xfrm>
        <a:prstGeom prst="ribbon">
          <a:avLst>
            <a:gd name="adj1" fmla="val 33333"/>
            <a:gd name="adj2" fmla="val 66813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2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268917</xdr:colOff>
      <xdr:row>19</xdr:row>
      <xdr:rowOff>9032</xdr:rowOff>
    </xdr:from>
    <xdr:to>
      <xdr:col>12</xdr:col>
      <xdr:colOff>289560</xdr:colOff>
      <xdr:row>22</xdr:row>
      <xdr:rowOff>76199</xdr:rowOff>
    </xdr:to>
    <xdr:grpSp>
      <xdr:nvGrpSpPr>
        <xdr:cNvPr id="7" name="Группа 6"/>
        <xdr:cNvGrpSpPr/>
      </xdr:nvGrpSpPr>
      <xdr:grpSpPr>
        <a:xfrm>
          <a:off x="268917" y="3483752"/>
          <a:ext cx="7335843" cy="615807"/>
          <a:chOff x="8071797" y="1365393"/>
          <a:chExt cx="4537085" cy="412462"/>
        </a:xfrm>
      </xdr:grpSpPr>
      <xdr:sp macro="" textlink="">
        <xdr:nvSpPr>
          <xdr:cNvPr id="9" name="Полилиния 8">
            <a:hlinkClick xmlns:r="http://schemas.openxmlformats.org/officeDocument/2006/relationships" r:id="rId2"/>
          </xdr:cNvPr>
          <xdr:cNvSpPr/>
        </xdr:nvSpPr>
        <xdr:spPr>
          <a:xfrm>
            <a:off x="8071797" y="1365393"/>
            <a:ext cx="687437" cy="412462"/>
          </a:xfrm>
          <a:custGeom>
            <a:avLst/>
            <a:gdLst>
              <a:gd name="connsiteX0" fmla="*/ 0 w 687437"/>
              <a:gd name="connsiteY0" fmla="*/ 41246 h 412462"/>
              <a:gd name="connsiteX1" fmla="*/ 41246 w 687437"/>
              <a:gd name="connsiteY1" fmla="*/ 0 h 412462"/>
              <a:gd name="connsiteX2" fmla="*/ 646191 w 687437"/>
              <a:gd name="connsiteY2" fmla="*/ 0 h 412462"/>
              <a:gd name="connsiteX3" fmla="*/ 687437 w 687437"/>
              <a:gd name="connsiteY3" fmla="*/ 41246 h 412462"/>
              <a:gd name="connsiteX4" fmla="*/ 687437 w 687437"/>
              <a:gd name="connsiteY4" fmla="*/ 371216 h 412462"/>
              <a:gd name="connsiteX5" fmla="*/ 646191 w 687437"/>
              <a:gd name="connsiteY5" fmla="*/ 412462 h 412462"/>
              <a:gd name="connsiteX6" fmla="*/ 41246 w 687437"/>
              <a:gd name="connsiteY6" fmla="*/ 412462 h 412462"/>
              <a:gd name="connsiteX7" fmla="*/ 0 w 687437"/>
              <a:gd name="connsiteY7" fmla="*/ 371216 h 412462"/>
              <a:gd name="connsiteX8" fmla="*/ 0 w 687437"/>
              <a:gd name="connsiteY8" fmla="*/ 41246 h 412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87437" h="412462">
                <a:moveTo>
                  <a:pt x="0" y="41246"/>
                </a:moveTo>
                <a:cubicBezTo>
                  <a:pt x="0" y="18466"/>
                  <a:pt x="18466" y="0"/>
                  <a:pt x="41246" y="0"/>
                </a:cubicBezTo>
                <a:lnTo>
                  <a:pt x="646191" y="0"/>
                </a:lnTo>
                <a:cubicBezTo>
                  <a:pt x="668971" y="0"/>
                  <a:pt x="687437" y="18466"/>
                  <a:pt x="687437" y="41246"/>
                </a:cubicBezTo>
                <a:lnTo>
                  <a:pt x="687437" y="371216"/>
                </a:lnTo>
                <a:cubicBezTo>
                  <a:pt x="687437" y="393996"/>
                  <a:pt x="668971" y="412462"/>
                  <a:pt x="646191" y="412462"/>
                </a:cubicBezTo>
                <a:lnTo>
                  <a:pt x="41246" y="412462"/>
                </a:lnTo>
                <a:cubicBezTo>
                  <a:pt x="18466" y="412462"/>
                  <a:pt x="0" y="393996"/>
                  <a:pt x="0" y="371216"/>
                </a:cubicBezTo>
                <a:lnTo>
                  <a:pt x="0" y="41246"/>
                </a:lnTo>
                <a:close/>
              </a:path>
            </a:pathLst>
          </a:custGeom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3">
            <a:schemeClr val="accent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1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8751" tIns="38751" rIns="38751" bIns="38751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ru-RU" sz="1200" b="1" kern="1200" cap="none" spc="50">
                <a:ln w="11430">
                  <a:solidFill>
                    <a:schemeClr val="accent2">
                      <a:lumMod val="50000"/>
                    </a:schemeClr>
                  </a:solidFill>
                </a:ln>
                <a:solidFill>
                  <a:srgbClr val="FF0000"/>
                </a:soli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Arial Narrow" panose="020B0606020202030204" pitchFamily="34" charset="0"/>
              </a:rPr>
              <a:t>Инструкция</a:t>
            </a:r>
          </a:p>
        </xdr:txBody>
      </xdr:sp>
      <xdr:sp macro="" textlink="">
        <xdr:nvSpPr>
          <xdr:cNvPr id="10" name="Полилиния 9"/>
          <xdr:cNvSpPr/>
        </xdr:nvSpPr>
        <xdr:spPr>
          <a:xfrm>
            <a:off x="8827978" y="1486382"/>
            <a:ext cx="145736" cy="170484"/>
          </a:xfrm>
          <a:custGeom>
            <a:avLst/>
            <a:gdLst>
              <a:gd name="connsiteX0" fmla="*/ 0 w 145736"/>
              <a:gd name="connsiteY0" fmla="*/ 34097 h 170484"/>
              <a:gd name="connsiteX1" fmla="*/ 72868 w 145736"/>
              <a:gd name="connsiteY1" fmla="*/ 34097 h 170484"/>
              <a:gd name="connsiteX2" fmla="*/ 72868 w 145736"/>
              <a:gd name="connsiteY2" fmla="*/ 0 h 170484"/>
              <a:gd name="connsiteX3" fmla="*/ 145736 w 145736"/>
              <a:gd name="connsiteY3" fmla="*/ 85242 h 170484"/>
              <a:gd name="connsiteX4" fmla="*/ 72868 w 145736"/>
              <a:gd name="connsiteY4" fmla="*/ 170484 h 170484"/>
              <a:gd name="connsiteX5" fmla="*/ 72868 w 145736"/>
              <a:gd name="connsiteY5" fmla="*/ 136387 h 170484"/>
              <a:gd name="connsiteX6" fmla="*/ 0 w 145736"/>
              <a:gd name="connsiteY6" fmla="*/ 136387 h 170484"/>
              <a:gd name="connsiteX7" fmla="*/ 0 w 145736"/>
              <a:gd name="connsiteY7" fmla="*/ 34097 h 170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45736" h="170484">
                <a:moveTo>
                  <a:pt x="0" y="34097"/>
                </a:moveTo>
                <a:lnTo>
                  <a:pt x="72868" y="34097"/>
                </a:lnTo>
                <a:lnTo>
                  <a:pt x="72868" y="0"/>
                </a:lnTo>
                <a:lnTo>
                  <a:pt x="145736" y="85242"/>
                </a:lnTo>
                <a:lnTo>
                  <a:pt x="72868" y="170484"/>
                </a:lnTo>
                <a:lnTo>
                  <a:pt x="72868" y="136387"/>
                </a:lnTo>
                <a:lnTo>
                  <a:pt x="0" y="136387"/>
                </a:lnTo>
                <a:lnTo>
                  <a:pt x="0" y="34097"/>
                </a:lnTo>
                <a:close/>
              </a:path>
            </a:pathLst>
          </a:custGeom>
          <a:solidFill>
            <a:srgbClr val="C00000"/>
          </a:solidFill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0">
            <a:schemeClr val="accent2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60000"/>
              <a:hueOff val="0"/>
              <a:satOff val="0"/>
              <a:lumOff val="0"/>
              <a:alphaOff val="0"/>
            </a:schemeClr>
          </a:fillRef>
          <a:effectRef idx="1">
            <a:schemeClr val="accent2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34097" rIns="43721" bIns="34097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266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ru-RU" sz="1200" b="1" kern="1200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Narrow" panose="020B0606020202030204" pitchFamily="34" charset="0"/>
            </a:endParaRPr>
          </a:p>
        </xdr:txBody>
      </xdr:sp>
      <xdr:sp macro="" textlink="">
        <xdr:nvSpPr>
          <xdr:cNvPr id="11" name="Полилиния 10">
            <a:hlinkClick xmlns:r="http://schemas.openxmlformats.org/officeDocument/2006/relationships" r:id="rId3"/>
          </xdr:cNvPr>
          <xdr:cNvSpPr/>
        </xdr:nvSpPr>
        <xdr:spPr>
          <a:xfrm>
            <a:off x="9034209" y="1365393"/>
            <a:ext cx="687437" cy="412462"/>
          </a:xfrm>
          <a:custGeom>
            <a:avLst/>
            <a:gdLst>
              <a:gd name="connsiteX0" fmla="*/ 0 w 687437"/>
              <a:gd name="connsiteY0" fmla="*/ 41246 h 412462"/>
              <a:gd name="connsiteX1" fmla="*/ 41246 w 687437"/>
              <a:gd name="connsiteY1" fmla="*/ 0 h 412462"/>
              <a:gd name="connsiteX2" fmla="*/ 646191 w 687437"/>
              <a:gd name="connsiteY2" fmla="*/ 0 h 412462"/>
              <a:gd name="connsiteX3" fmla="*/ 687437 w 687437"/>
              <a:gd name="connsiteY3" fmla="*/ 41246 h 412462"/>
              <a:gd name="connsiteX4" fmla="*/ 687437 w 687437"/>
              <a:gd name="connsiteY4" fmla="*/ 371216 h 412462"/>
              <a:gd name="connsiteX5" fmla="*/ 646191 w 687437"/>
              <a:gd name="connsiteY5" fmla="*/ 412462 h 412462"/>
              <a:gd name="connsiteX6" fmla="*/ 41246 w 687437"/>
              <a:gd name="connsiteY6" fmla="*/ 412462 h 412462"/>
              <a:gd name="connsiteX7" fmla="*/ 0 w 687437"/>
              <a:gd name="connsiteY7" fmla="*/ 371216 h 412462"/>
              <a:gd name="connsiteX8" fmla="*/ 0 w 687437"/>
              <a:gd name="connsiteY8" fmla="*/ 41246 h 412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87437" h="412462">
                <a:moveTo>
                  <a:pt x="0" y="41246"/>
                </a:moveTo>
                <a:cubicBezTo>
                  <a:pt x="0" y="18466"/>
                  <a:pt x="18466" y="0"/>
                  <a:pt x="41246" y="0"/>
                </a:cubicBezTo>
                <a:lnTo>
                  <a:pt x="646191" y="0"/>
                </a:lnTo>
                <a:cubicBezTo>
                  <a:pt x="668971" y="0"/>
                  <a:pt x="687437" y="18466"/>
                  <a:pt x="687437" y="41246"/>
                </a:cubicBezTo>
                <a:lnTo>
                  <a:pt x="687437" y="371216"/>
                </a:lnTo>
                <a:cubicBezTo>
                  <a:pt x="687437" y="393996"/>
                  <a:pt x="668971" y="412462"/>
                  <a:pt x="646191" y="412462"/>
                </a:cubicBezTo>
                <a:lnTo>
                  <a:pt x="41246" y="412462"/>
                </a:lnTo>
                <a:cubicBezTo>
                  <a:pt x="18466" y="412462"/>
                  <a:pt x="0" y="393996"/>
                  <a:pt x="0" y="371216"/>
                </a:cubicBezTo>
                <a:lnTo>
                  <a:pt x="0" y="41246"/>
                </a:lnTo>
                <a:close/>
              </a:path>
            </a:pathLst>
          </a:custGeom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3">
            <a:schemeClr val="accent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1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8751" tIns="38751" rIns="38751" bIns="38751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ru-RU" sz="1200" b="1" kern="1200" cap="none" spc="50">
                <a:ln w="11430">
                  <a:solidFill>
                    <a:schemeClr val="accent2">
                      <a:lumMod val="50000"/>
                    </a:schemeClr>
                  </a:solidFill>
                </a:ln>
                <a:solidFill>
                  <a:srgbClr val="FF0000"/>
                </a:soli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Arial Narrow" panose="020B0606020202030204" pitchFamily="34" charset="0"/>
              </a:rPr>
              <a:t>Номенклатура</a:t>
            </a:r>
          </a:p>
        </xdr:txBody>
      </xdr:sp>
      <xdr:sp macro="" textlink="">
        <xdr:nvSpPr>
          <xdr:cNvPr id="12" name="Полилиния 11"/>
          <xdr:cNvSpPr/>
        </xdr:nvSpPr>
        <xdr:spPr>
          <a:xfrm>
            <a:off x="9790390" y="1486382"/>
            <a:ext cx="145736" cy="170484"/>
          </a:xfrm>
          <a:custGeom>
            <a:avLst/>
            <a:gdLst>
              <a:gd name="connsiteX0" fmla="*/ 0 w 145736"/>
              <a:gd name="connsiteY0" fmla="*/ 34097 h 170484"/>
              <a:gd name="connsiteX1" fmla="*/ 72868 w 145736"/>
              <a:gd name="connsiteY1" fmla="*/ 34097 h 170484"/>
              <a:gd name="connsiteX2" fmla="*/ 72868 w 145736"/>
              <a:gd name="connsiteY2" fmla="*/ 0 h 170484"/>
              <a:gd name="connsiteX3" fmla="*/ 145736 w 145736"/>
              <a:gd name="connsiteY3" fmla="*/ 85242 h 170484"/>
              <a:gd name="connsiteX4" fmla="*/ 72868 w 145736"/>
              <a:gd name="connsiteY4" fmla="*/ 170484 h 170484"/>
              <a:gd name="connsiteX5" fmla="*/ 72868 w 145736"/>
              <a:gd name="connsiteY5" fmla="*/ 136387 h 170484"/>
              <a:gd name="connsiteX6" fmla="*/ 0 w 145736"/>
              <a:gd name="connsiteY6" fmla="*/ 136387 h 170484"/>
              <a:gd name="connsiteX7" fmla="*/ 0 w 145736"/>
              <a:gd name="connsiteY7" fmla="*/ 34097 h 170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45736" h="170484">
                <a:moveTo>
                  <a:pt x="0" y="34097"/>
                </a:moveTo>
                <a:lnTo>
                  <a:pt x="72868" y="34097"/>
                </a:lnTo>
                <a:lnTo>
                  <a:pt x="72868" y="0"/>
                </a:lnTo>
                <a:lnTo>
                  <a:pt x="145736" y="85242"/>
                </a:lnTo>
                <a:lnTo>
                  <a:pt x="72868" y="170484"/>
                </a:lnTo>
                <a:lnTo>
                  <a:pt x="72868" y="136387"/>
                </a:lnTo>
                <a:lnTo>
                  <a:pt x="0" y="136387"/>
                </a:lnTo>
                <a:lnTo>
                  <a:pt x="0" y="34097"/>
                </a:lnTo>
                <a:close/>
              </a:path>
            </a:pathLst>
          </a:custGeom>
          <a:solidFill>
            <a:srgbClr val="C00000"/>
          </a:solidFill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0">
            <a:schemeClr val="accent2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60000"/>
              <a:hueOff val="0"/>
              <a:satOff val="0"/>
              <a:lumOff val="0"/>
              <a:alphaOff val="0"/>
            </a:schemeClr>
          </a:fillRef>
          <a:effectRef idx="1">
            <a:schemeClr val="accent2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34097" rIns="43721" bIns="34097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266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ru-RU" sz="1200" b="1" kern="1200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Narrow" panose="020B0606020202030204" pitchFamily="34" charset="0"/>
            </a:endParaRPr>
          </a:p>
        </xdr:txBody>
      </xdr:sp>
      <xdr:sp macro="" textlink="">
        <xdr:nvSpPr>
          <xdr:cNvPr id="13" name="Полилиния 12">
            <a:hlinkClick xmlns:r="http://schemas.openxmlformats.org/officeDocument/2006/relationships" r:id="rId4"/>
          </xdr:cNvPr>
          <xdr:cNvSpPr/>
        </xdr:nvSpPr>
        <xdr:spPr>
          <a:xfrm>
            <a:off x="9996621" y="1365393"/>
            <a:ext cx="687437" cy="412462"/>
          </a:xfrm>
          <a:custGeom>
            <a:avLst/>
            <a:gdLst>
              <a:gd name="connsiteX0" fmla="*/ 0 w 687437"/>
              <a:gd name="connsiteY0" fmla="*/ 41246 h 412462"/>
              <a:gd name="connsiteX1" fmla="*/ 41246 w 687437"/>
              <a:gd name="connsiteY1" fmla="*/ 0 h 412462"/>
              <a:gd name="connsiteX2" fmla="*/ 646191 w 687437"/>
              <a:gd name="connsiteY2" fmla="*/ 0 h 412462"/>
              <a:gd name="connsiteX3" fmla="*/ 687437 w 687437"/>
              <a:gd name="connsiteY3" fmla="*/ 41246 h 412462"/>
              <a:gd name="connsiteX4" fmla="*/ 687437 w 687437"/>
              <a:gd name="connsiteY4" fmla="*/ 371216 h 412462"/>
              <a:gd name="connsiteX5" fmla="*/ 646191 w 687437"/>
              <a:gd name="connsiteY5" fmla="*/ 412462 h 412462"/>
              <a:gd name="connsiteX6" fmla="*/ 41246 w 687437"/>
              <a:gd name="connsiteY6" fmla="*/ 412462 h 412462"/>
              <a:gd name="connsiteX7" fmla="*/ 0 w 687437"/>
              <a:gd name="connsiteY7" fmla="*/ 371216 h 412462"/>
              <a:gd name="connsiteX8" fmla="*/ 0 w 687437"/>
              <a:gd name="connsiteY8" fmla="*/ 41246 h 412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87437" h="412462">
                <a:moveTo>
                  <a:pt x="0" y="41246"/>
                </a:moveTo>
                <a:cubicBezTo>
                  <a:pt x="0" y="18466"/>
                  <a:pt x="18466" y="0"/>
                  <a:pt x="41246" y="0"/>
                </a:cubicBezTo>
                <a:lnTo>
                  <a:pt x="646191" y="0"/>
                </a:lnTo>
                <a:cubicBezTo>
                  <a:pt x="668971" y="0"/>
                  <a:pt x="687437" y="18466"/>
                  <a:pt x="687437" y="41246"/>
                </a:cubicBezTo>
                <a:lnTo>
                  <a:pt x="687437" y="371216"/>
                </a:lnTo>
                <a:cubicBezTo>
                  <a:pt x="687437" y="393996"/>
                  <a:pt x="668971" y="412462"/>
                  <a:pt x="646191" y="412462"/>
                </a:cubicBezTo>
                <a:lnTo>
                  <a:pt x="41246" y="412462"/>
                </a:lnTo>
                <a:cubicBezTo>
                  <a:pt x="18466" y="412462"/>
                  <a:pt x="0" y="393996"/>
                  <a:pt x="0" y="371216"/>
                </a:cubicBezTo>
                <a:lnTo>
                  <a:pt x="0" y="41246"/>
                </a:lnTo>
                <a:close/>
              </a:path>
            </a:pathLst>
          </a:custGeom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3">
            <a:schemeClr val="accent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1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8751" tIns="38751" rIns="38751" bIns="38751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ru-RU" sz="1200" b="1" kern="1200" cap="none" spc="50">
                <a:ln w="11430">
                  <a:solidFill>
                    <a:schemeClr val="accent2">
                      <a:lumMod val="50000"/>
                    </a:schemeClr>
                  </a:solidFill>
                </a:ln>
                <a:solidFill>
                  <a:srgbClr val="FF0000"/>
                </a:soli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Arial Narrow" panose="020B0606020202030204" pitchFamily="34" charset="0"/>
              </a:rPr>
              <a:t>Приход</a:t>
            </a:r>
          </a:p>
        </xdr:txBody>
      </xdr:sp>
      <xdr:sp macro="" textlink="">
        <xdr:nvSpPr>
          <xdr:cNvPr id="14" name="Полилиния 13"/>
          <xdr:cNvSpPr/>
        </xdr:nvSpPr>
        <xdr:spPr>
          <a:xfrm>
            <a:off x="10752802" y="1486382"/>
            <a:ext cx="145736" cy="170484"/>
          </a:xfrm>
          <a:custGeom>
            <a:avLst/>
            <a:gdLst>
              <a:gd name="connsiteX0" fmla="*/ 0 w 145736"/>
              <a:gd name="connsiteY0" fmla="*/ 34097 h 170484"/>
              <a:gd name="connsiteX1" fmla="*/ 72868 w 145736"/>
              <a:gd name="connsiteY1" fmla="*/ 34097 h 170484"/>
              <a:gd name="connsiteX2" fmla="*/ 72868 w 145736"/>
              <a:gd name="connsiteY2" fmla="*/ 0 h 170484"/>
              <a:gd name="connsiteX3" fmla="*/ 145736 w 145736"/>
              <a:gd name="connsiteY3" fmla="*/ 85242 h 170484"/>
              <a:gd name="connsiteX4" fmla="*/ 72868 w 145736"/>
              <a:gd name="connsiteY4" fmla="*/ 170484 h 170484"/>
              <a:gd name="connsiteX5" fmla="*/ 72868 w 145736"/>
              <a:gd name="connsiteY5" fmla="*/ 136387 h 170484"/>
              <a:gd name="connsiteX6" fmla="*/ 0 w 145736"/>
              <a:gd name="connsiteY6" fmla="*/ 136387 h 170484"/>
              <a:gd name="connsiteX7" fmla="*/ 0 w 145736"/>
              <a:gd name="connsiteY7" fmla="*/ 34097 h 170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45736" h="170484">
                <a:moveTo>
                  <a:pt x="0" y="34097"/>
                </a:moveTo>
                <a:lnTo>
                  <a:pt x="72868" y="34097"/>
                </a:lnTo>
                <a:lnTo>
                  <a:pt x="72868" y="0"/>
                </a:lnTo>
                <a:lnTo>
                  <a:pt x="145736" y="85242"/>
                </a:lnTo>
                <a:lnTo>
                  <a:pt x="72868" y="170484"/>
                </a:lnTo>
                <a:lnTo>
                  <a:pt x="72868" y="136387"/>
                </a:lnTo>
                <a:lnTo>
                  <a:pt x="0" y="136387"/>
                </a:lnTo>
                <a:lnTo>
                  <a:pt x="0" y="34097"/>
                </a:lnTo>
                <a:close/>
              </a:path>
            </a:pathLst>
          </a:custGeom>
          <a:solidFill>
            <a:srgbClr val="C00000"/>
          </a:solidFill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0">
            <a:schemeClr val="accent2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60000"/>
              <a:hueOff val="0"/>
              <a:satOff val="0"/>
              <a:lumOff val="0"/>
              <a:alphaOff val="0"/>
            </a:schemeClr>
          </a:fillRef>
          <a:effectRef idx="1">
            <a:schemeClr val="accent2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34097" rIns="43721" bIns="34097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266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ru-RU" sz="1200" b="1" kern="1200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Narrow" panose="020B0606020202030204" pitchFamily="34" charset="0"/>
            </a:endParaRPr>
          </a:p>
        </xdr:txBody>
      </xdr:sp>
      <xdr:sp macro="" textlink="">
        <xdr:nvSpPr>
          <xdr:cNvPr id="15" name="Полилиния 14">
            <a:hlinkClick xmlns:r="http://schemas.openxmlformats.org/officeDocument/2006/relationships" r:id="rId5"/>
          </xdr:cNvPr>
          <xdr:cNvSpPr/>
        </xdr:nvSpPr>
        <xdr:spPr>
          <a:xfrm>
            <a:off x="10959033" y="1365393"/>
            <a:ext cx="687437" cy="412462"/>
          </a:xfrm>
          <a:custGeom>
            <a:avLst/>
            <a:gdLst>
              <a:gd name="connsiteX0" fmla="*/ 0 w 687437"/>
              <a:gd name="connsiteY0" fmla="*/ 41246 h 412462"/>
              <a:gd name="connsiteX1" fmla="*/ 41246 w 687437"/>
              <a:gd name="connsiteY1" fmla="*/ 0 h 412462"/>
              <a:gd name="connsiteX2" fmla="*/ 646191 w 687437"/>
              <a:gd name="connsiteY2" fmla="*/ 0 h 412462"/>
              <a:gd name="connsiteX3" fmla="*/ 687437 w 687437"/>
              <a:gd name="connsiteY3" fmla="*/ 41246 h 412462"/>
              <a:gd name="connsiteX4" fmla="*/ 687437 w 687437"/>
              <a:gd name="connsiteY4" fmla="*/ 371216 h 412462"/>
              <a:gd name="connsiteX5" fmla="*/ 646191 w 687437"/>
              <a:gd name="connsiteY5" fmla="*/ 412462 h 412462"/>
              <a:gd name="connsiteX6" fmla="*/ 41246 w 687437"/>
              <a:gd name="connsiteY6" fmla="*/ 412462 h 412462"/>
              <a:gd name="connsiteX7" fmla="*/ 0 w 687437"/>
              <a:gd name="connsiteY7" fmla="*/ 371216 h 412462"/>
              <a:gd name="connsiteX8" fmla="*/ 0 w 687437"/>
              <a:gd name="connsiteY8" fmla="*/ 41246 h 412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87437" h="412462">
                <a:moveTo>
                  <a:pt x="0" y="41246"/>
                </a:moveTo>
                <a:cubicBezTo>
                  <a:pt x="0" y="18466"/>
                  <a:pt x="18466" y="0"/>
                  <a:pt x="41246" y="0"/>
                </a:cubicBezTo>
                <a:lnTo>
                  <a:pt x="646191" y="0"/>
                </a:lnTo>
                <a:cubicBezTo>
                  <a:pt x="668971" y="0"/>
                  <a:pt x="687437" y="18466"/>
                  <a:pt x="687437" y="41246"/>
                </a:cubicBezTo>
                <a:lnTo>
                  <a:pt x="687437" y="371216"/>
                </a:lnTo>
                <a:cubicBezTo>
                  <a:pt x="687437" y="393996"/>
                  <a:pt x="668971" y="412462"/>
                  <a:pt x="646191" y="412462"/>
                </a:cubicBezTo>
                <a:lnTo>
                  <a:pt x="41246" y="412462"/>
                </a:lnTo>
                <a:cubicBezTo>
                  <a:pt x="18466" y="412462"/>
                  <a:pt x="0" y="393996"/>
                  <a:pt x="0" y="371216"/>
                </a:cubicBezTo>
                <a:lnTo>
                  <a:pt x="0" y="41246"/>
                </a:lnTo>
                <a:close/>
              </a:path>
            </a:pathLst>
          </a:custGeom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3">
            <a:schemeClr val="accent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1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8751" tIns="38751" rIns="38751" bIns="38751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ru-RU" sz="1200" b="1" kern="1200" cap="none" spc="50">
                <a:ln w="11430">
                  <a:solidFill>
                    <a:schemeClr val="accent2">
                      <a:lumMod val="50000"/>
                    </a:schemeClr>
                  </a:solidFill>
                </a:ln>
                <a:solidFill>
                  <a:srgbClr val="FF0000"/>
                </a:soli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Arial Narrow" panose="020B0606020202030204" pitchFamily="34" charset="0"/>
              </a:rPr>
              <a:t>Расход</a:t>
            </a:r>
          </a:p>
        </xdr:txBody>
      </xdr:sp>
      <xdr:sp macro="" textlink="">
        <xdr:nvSpPr>
          <xdr:cNvPr id="16" name="Полилиния 15"/>
          <xdr:cNvSpPr/>
        </xdr:nvSpPr>
        <xdr:spPr>
          <a:xfrm>
            <a:off x="11715214" y="1486382"/>
            <a:ext cx="145736" cy="170484"/>
          </a:xfrm>
          <a:custGeom>
            <a:avLst/>
            <a:gdLst>
              <a:gd name="connsiteX0" fmla="*/ 0 w 145736"/>
              <a:gd name="connsiteY0" fmla="*/ 34097 h 170484"/>
              <a:gd name="connsiteX1" fmla="*/ 72868 w 145736"/>
              <a:gd name="connsiteY1" fmla="*/ 34097 h 170484"/>
              <a:gd name="connsiteX2" fmla="*/ 72868 w 145736"/>
              <a:gd name="connsiteY2" fmla="*/ 0 h 170484"/>
              <a:gd name="connsiteX3" fmla="*/ 145736 w 145736"/>
              <a:gd name="connsiteY3" fmla="*/ 85242 h 170484"/>
              <a:gd name="connsiteX4" fmla="*/ 72868 w 145736"/>
              <a:gd name="connsiteY4" fmla="*/ 170484 h 170484"/>
              <a:gd name="connsiteX5" fmla="*/ 72868 w 145736"/>
              <a:gd name="connsiteY5" fmla="*/ 136387 h 170484"/>
              <a:gd name="connsiteX6" fmla="*/ 0 w 145736"/>
              <a:gd name="connsiteY6" fmla="*/ 136387 h 170484"/>
              <a:gd name="connsiteX7" fmla="*/ 0 w 145736"/>
              <a:gd name="connsiteY7" fmla="*/ 34097 h 170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45736" h="170484">
                <a:moveTo>
                  <a:pt x="0" y="34097"/>
                </a:moveTo>
                <a:lnTo>
                  <a:pt x="72868" y="34097"/>
                </a:lnTo>
                <a:lnTo>
                  <a:pt x="72868" y="0"/>
                </a:lnTo>
                <a:lnTo>
                  <a:pt x="145736" y="85242"/>
                </a:lnTo>
                <a:lnTo>
                  <a:pt x="72868" y="170484"/>
                </a:lnTo>
                <a:lnTo>
                  <a:pt x="72868" y="136387"/>
                </a:lnTo>
                <a:lnTo>
                  <a:pt x="0" y="136387"/>
                </a:lnTo>
                <a:lnTo>
                  <a:pt x="0" y="34097"/>
                </a:lnTo>
                <a:close/>
              </a:path>
            </a:pathLst>
          </a:custGeom>
          <a:solidFill>
            <a:srgbClr val="C00000"/>
          </a:solidFill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0">
            <a:schemeClr val="accent2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60000"/>
              <a:hueOff val="0"/>
              <a:satOff val="0"/>
              <a:lumOff val="0"/>
              <a:alphaOff val="0"/>
            </a:schemeClr>
          </a:fillRef>
          <a:effectRef idx="1">
            <a:schemeClr val="accent2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34097" rIns="43721" bIns="34097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266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ru-RU" sz="1200" b="1" kern="1200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Narrow" panose="020B0606020202030204" pitchFamily="34" charset="0"/>
            </a:endParaRPr>
          </a:p>
        </xdr:txBody>
      </xdr:sp>
      <xdr:sp macro="" textlink="">
        <xdr:nvSpPr>
          <xdr:cNvPr id="17" name="Полилиния 16">
            <a:hlinkClick xmlns:r="http://schemas.openxmlformats.org/officeDocument/2006/relationships" r:id="rId6"/>
          </xdr:cNvPr>
          <xdr:cNvSpPr/>
        </xdr:nvSpPr>
        <xdr:spPr>
          <a:xfrm>
            <a:off x="11921445" y="1365393"/>
            <a:ext cx="687437" cy="412462"/>
          </a:xfrm>
          <a:custGeom>
            <a:avLst/>
            <a:gdLst>
              <a:gd name="connsiteX0" fmla="*/ 0 w 687437"/>
              <a:gd name="connsiteY0" fmla="*/ 41246 h 412462"/>
              <a:gd name="connsiteX1" fmla="*/ 41246 w 687437"/>
              <a:gd name="connsiteY1" fmla="*/ 0 h 412462"/>
              <a:gd name="connsiteX2" fmla="*/ 646191 w 687437"/>
              <a:gd name="connsiteY2" fmla="*/ 0 h 412462"/>
              <a:gd name="connsiteX3" fmla="*/ 687437 w 687437"/>
              <a:gd name="connsiteY3" fmla="*/ 41246 h 412462"/>
              <a:gd name="connsiteX4" fmla="*/ 687437 w 687437"/>
              <a:gd name="connsiteY4" fmla="*/ 371216 h 412462"/>
              <a:gd name="connsiteX5" fmla="*/ 646191 w 687437"/>
              <a:gd name="connsiteY5" fmla="*/ 412462 h 412462"/>
              <a:gd name="connsiteX6" fmla="*/ 41246 w 687437"/>
              <a:gd name="connsiteY6" fmla="*/ 412462 h 412462"/>
              <a:gd name="connsiteX7" fmla="*/ 0 w 687437"/>
              <a:gd name="connsiteY7" fmla="*/ 371216 h 412462"/>
              <a:gd name="connsiteX8" fmla="*/ 0 w 687437"/>
              <a:gd name="connsiteY8" fmla="*/ 41246 h 412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87437" h="412462">
                <a:moveTo>
                  <a:pt x="0" y="41246"/>
                </a:moveTo>
                <a:cubicBezTo>
                  <a:pt x="0" y="18466"/>
                  <a:pt x="18466" y="0"/>
                  <a:pt x="41246" y="0"/>
                </a:cubicBezTo>
                <a:lnTo>
                  <a:pt x="646191" y="0"/>
                </a:lnTo>
                <a:cubicBezTo>
                  <a:pt x="668971" y="0"/>
                  <a:pt x="687437" y="18466"/>
                  <a:pt x="687437" y="41246"/>
                </a:cubicBezTo>
                <a:lnTo>
                  <a:pt x="687437" y="371216"/>
                </a:lnTo>
                <a:cubicBezTo>
                  <a:pt x="687437" y="393996"/>
                  <a:pt x="668971" y="412462"/>
                  <a:pt x="646191" y="412462"/>
                </a:cubicBezTo>
                <a:lnTo>
                  <a:pt x="41246" y="412462"/>
                </a:lnTo>
                <a:cubicBezTo>
                  <a:pt x="18466" y="412462"/>
                  <a:pt x="0" y="393996"/>
                  <a:pt x="0" y="371216"/>
                </a:cubicBezTo>
                <a:lnTo>
                  <a:pt x="0" y="41246"/>
                </a:lnTo>
                <a:close/>
              </a:path>
            </a:pathLst>
          </a:custGeom>
          <a:scene3d>
            <a:camera prst="orthographicFront"/>
            <a:lightRig rig="soft" dir="tl">
              <a:rot lat="0" lon="0" rev="0"/>
            </a:lightRig>
          </a:scene3d>
          <a:sp3d>
            <a:bevelT prst="slope"/>
          </a:sp3d>
        </xdr:spPr>
        <xdr:style>
          <a:lnRef idx="3">
            <a:schemeClr val="accent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1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8751" tIns="38751" rIns="38751" bIns="38751" numCol="1" spcCol="1270" anchor="ctr" anchorCtr="0">
            <a:noAutofit/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ru-RU" sz="1200" b="1" kern="1200" cap="none" spc="50">
                <a:ln w="11430">
                  <a:solidFill>
                    <a:schemeClr val="accent2">
                      <a:lumMod val="50000"/>
                    </a:schemeClr>
                  </a:solidFill>
                </a:ln>
                <a:solidFill>
                  <a:srgbClr val="FF0000"/>
                </a:soli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Arial Narrow" panose="020B0606020202030204" pitchFamily="34" charset="0"/>
              </a:rPr>
              <a:t>Оборотка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0</xdr:row>
      <xdr:rowOff>53340</xdr:rowOff>
    </xdr:from>
    <xdr:to>
      <xdr:col>3</xdr:col>
      <xdr:colOff>213360</xdr:colOff>
      <xdr:row>0</xdr:row>
      <xdr:rowOff>365760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2971800" y="53340"/>
          <a:ext cx="1287780" cy="312420"/>
        </a:xfrm>
        <a:prstGeom prst="roundRect">
          <a:avLst/>
        </a:prstGeom>
        <a:ln>
          <a:solidFill>
            <a:srgbClr val="C00000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>
              <a:latin typeface="Bookman Old Style" panose="02050604050505020204" pitchFamily="18" charset="0"/>
            </a:rPr>
            <a:t>Главная</a:t>
          </a:r>
        </a:p>
      </xdr:txBody>
    </xdr:sp>
    <xdr:clientData/>
  </xdr:twoCellAnchor>
  <xdr:twoCellAnchor>
    <xdr:from>
      <xdr:col>3</xdr:col>
      <xdr:colOff>441960</xdr:colOff>
      <xdr:row>0</xdr:row>
      <xdr:rowOff>22860</xdr:rowOff>
    </xdr:from>
    <xdr:to>
      <xdr:col>4</xdr:col>
      <xdr:colOff>7620</xdr:colOff>
      <xdr:row>0</xdr:row>
      <xdr:rowOff>365760</xdr:rowOff>
    </xdr:to>
    <xdr:sp macro="" textlink="">
      <xdr:nvSpPr>
        <xdr:cNvPr id="3" name="Стрелка вверх 2">
          <a:hlinkClick xmlns:r="http://schemas.openxmlformats.org/officeDocument/2006/relationships" r:id="rId2"/>
        </xdr:cNvPr>
        <xdr:cNvSpPr/>
      </xdr:nvSpPr>
      <xdr:spPr>
        <a:xfrm>
          <a:off x="4488180" y="22860"/>
          <a:ext cx="381000" cy="342900"/>
        </a:xfrm>
        <a:prstGeom prst="upArrow">
          <a:avLst>
            <a:gd name="adj1" fmla="val 59524"/>
            <a:gd name="adj2" fmla="val 62727"/>
          </a:avLst>
        </a:prstGeom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0</xdr:row>
      <xdr:rowOff>60960</xdr:rowOff>
    </xdr:from>
    <xdr:to>
      <xdr:col>3</xdr:col>
      <xdr:colOff>198120</xdr:colOff>
      <xdr:row>0</xdr:row>
      <xdr:rowOff>373380</xdr:rowOff>
    </xdr:to>
    <xdr:sp macro="" textlink="">
      <xdr:nvSpPr>
        <xdr:cNvPr id="4" name="Скругленный прямоугольник 3">
          <a:hlinkClick xmlns:r="http://schemas.openxmlformats.org/officeDocument/2006/relationships" r:id="rId1"/>
        </xdr:cNvPr>
        <xdr:cNvSpPr/>
      </xdr:nvSpPr>
      <xdr:spPr>
        <a:xfrm>
          <a:off x="1958340" y="60960"/>
          <a:ext cx="1287780" cy="312420"/>
        </a:xfrm>
        <a:prstGeom prst="roundRect">
          <a:avLst/>
        </a:prstGeom>
        <a:ln>
          <a:solidFill>
            <a:srgbClr val="C00000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>
              <a:latin typeface="Bookman Old Style" panose="02050604050505020204" pitchFamily="18" charset="0"/>
            </a:rPr>
            <a:t>Главная</a:t>
          </a:r>
        </a:p>
      </xdr:txBody>
    </xdr:sp>
    <xdr:clientData/>
  </xdr:twoCellAnchor>
  <xdr:twoCellAnchor>
    <xdr:from>
      <xdr:col>3</xdr:col>
      <xdr:colOff>426720</xdr:colOff>
      <xdr:row>0</xdr:row>
      <xdr:rowOff>30480</xdr:rowOff>
    </xdr:from>
    <xdr:to>
      <xdr:col>4</xdr:col>
      <xdr:colOff>198120</xdr:colOff>
      <xdr:row>0</xdr:row>
      <xdr:rowOff>373380</xdr:rowOff>
    </xdr:to>
    <xdr:sp macro="" textlink="">
      <xdr:nvSpPr>
        <xdr:cNvPr id="5" name="Стрелка вверх 4">
          <a:hlinkClick xmlns:r="http://schemas.openxmlformats.org/officeDocument/2006/relationships" r:id="rId2"/>
        </xdr:cNvPr>
        <xdr:cNvSpPr/>
      </xdr:nvSpPr>
      <xdr:spPr>
        <a:xfrm>
          <a:off x="3474720" y="30480"/>
          <a:ext cx="381000" cy="342900"/>
        </a:xfrm>
        <a:prstGeom prst="upArrow">
          <a:avLst>
            <a:gd name="adj1" fmla="val 59524"/>
            <a:gd name="adj2" fmla="val 62727"/>
          </a:avLst>
        </a:prstGeom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0</xdr:row>
      <xdr:rowOff>60960</xdr:rowOff>
    </xdr:from>
    <xdr:to>
      <xdr:col>2</xdr:col>
      <xdr:colOff>670560</xdr:colOff>
      <xdr:row>0</xdr:row>
      <xdr:rowOff>373380</xdr:rowOff>
    </xdr:to>
    <xdr:sp macro="" textlink="">
      <xdr:nvSpPr>
        <xdr:cNvPr id="4" name="Скругленный прямоугольник 3">
          <a:hlinkClick xmlns:r="http://schemas.openxmlformats.org/officeDocument/2006/relationships" r:id="rId1"/>
        </xdr:cNvPr>
        <xdr:cNvSpPr/>
      </xdr:nvSpPr>
      <xdr:spPr>
        <a:xfrm>
          <a:off x="1508760" y="60960"/>
          <a:ext cx="1287780" cy="312420"/>
        </a:xfrm>
        <a:prstGeom prst="roundRect">
          <a:avLst/>
        </a:prstGeom>
        <a:ln>
          <a:solidFill>
            <a:srgbClr val="C00000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>
              <a:latin typeface="Bookman Old Style" panose="02050604050505020204" pitchFamily="18" charset="0"/>
            </a:rPr>
            <a:t>Главная</a:t>
          </a:r>
        </a:p>
      </xdr:txBody>
    </xdr:sp>
    <xdr:clientData/>
  </xdr:twoCellAnchor>
  <xdr:twoCellAnchor>
    <xdr:from>
      <xdr:col>3</xdr:col>
      <xdr:colOff>45720</xdr:colOff>
      <xdr:row>0</xdr:row>
      <xdr:rowOff>30480</xdr:rowOff>
    </xdr:from>
    <xdr:to>
      <xdr:col>3</xdr:col>
      <xdr:colOff>426720</xdr:colOff>
      <xdr:row>0</xdr:row>
      <xdr:rowOff>373380</xdr:rowOff>
    </xdr:to>
    <xdr:sp macro="" textlink="">
      <xdr:nvSpPr>
        <xdr:cNvPr id="5" name="Стрелка вверх 4">
          <a:hlinkClick xmlns:r="http://schemas.openxmlformats.org/officeDocument/2006/relationships" r:id="rId2"/>
        </xdr:cNvPr>
        <xdr:cNvSpPr/>
      </xdr:nvSpPr>
      <xdr:spPr>
        <a:xfrm>
          <a:off x="3025140" y="30480"/>
          <a:ext cx="381000" cy="342900"/>
        </a:xfrm>
        <a:prstGeom prst="upArrow">
          <a:avLst>
            <a:gd name="adj1" fmla="val 59524"/>
            <a:gd name="adj2" fmla="val 62727"/>
          </a:avLst>
        </a:prstGeom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0</xdr:row>
      <xdr:rowOff>60960</xdr:rowOff>
    </xdr:from>
    <xdr:to>
      <xdr:col>2</xdr:col>
      <xdr:colOff>853440</xdr:colOff>
      <xdr:row>0</xdr:row>
      <xdr:rowOff>373380</xdr:rowOff>
    </xdr:to>
    <xdr:sp macro="" textlink="">
      <xdr:nvSpPr>
        <xdr:cNvPr id="4" name="Скругленный прямоугольник 3">
          <a:hlinkClick xmlns:r="http://schemas.openxmlformats.org/officeDocument/2006/relationships" r:id="rId1"/>
        </xdr:cNvPr>
        <xdr:cNvSpPr/>
      </xdr:nvSpPr>
      <xdr:spPr>
        <a:xfrm>
          <a:off x="1645920" y="60960"/>
          <a:ext cx="1287780" cy="312420"/>
        </a:xfrm>
        <a:prstGeom prst="roundRect">
          <a:avLst/>
        </a:prstGeom>
        <a:ln>
          <a:solidFill>
            <a:srgbClr val="C00000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>
              <a:latin typeface="Bookman Old Style" panose="02050604050505020204" pitchFamily="18" charset="0"/>
            </a:rPr>
            <a:t>Главная</a:t>
          </a:r>
        </a:p>
      </xdr:txBody>
    </xdr:sp>
    <xdr:clientData/>
  </xdr:twoCellAnchor>
  <xdr:twoCellAnchor>
    <xdr:from>
      <xdr:col>3</xdr:col>
      <xdr:colOff>205740</xdr:colOff>
      <xdr:row>0</xdr:row>
      <xdr:rowOff>30480</xdr:rowOff>
    </xdr:from>
    <xdr:to>
      <xdr:col>3</xdr:col>
      <xdr:colOff>586740</xdr:colOff>
      <xdr:row>0</xdr:row>
      <xdr:rowOff>373380</xdr:rowOff>
    </xdr:to>
    <xdr:sp macro="" textlink="">
      <xdr:nvSpPr>
        <xdr:cNvPr id="5" name="Стрелка вверх 4">
          <a:hlinkClick xmlns:r="http://schemas.openxmlformats.org/officeDocument/2006/relationships" r:id="rId2"/>
        </xdr:cNvPr>
        <xdr:cNvSpPr/>
      </xdr:nvSpPr>
      <xdr:spPr>
        <a:xfrm>
          <a:off x="3162300" y="30480"/>
          <a:ext cx="381000" cy="342900"/>
        </a:xfrm>
        <a:prstGeom prst="upArrow">
          <a:avLst>
            <a:gd name="adj1" fmla="val 59524"/>
            <a:gd name="adj2" fmla="val 62727"/>
          </a:avLst>
        </a:prstGeom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68580</xdr:rowOff>
    </xdr:from>
    <xdr:to>
      <xdr:col>6</xdr:col>
      <xdr:colOff>68580</xdr:colOff>
      <xdr:row>1</xdr:row>
      <xdr:rowOff>0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2438400" y="68580"/>
          <a:ext cx="1287780" cy="312420"/>
        </a:xfrm>
        <a:prstGeom prst="roundRect">
          <a:avLst/>
        </a:prstGeom>
        <a:ln>
          <a:solidFill>
            <a:srgbClr val="C00000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>
              <a:latin typeface="Bookman Old Style" panose="02050604050505020204" pitchFamily="18" charset="0"/>
            </a:rPr>
            <a:t>Главная</a:t>
          </a:r>
        </a:p>
      </xdr:txBody>
    </xdr:sp>
    <xdr:clientData fPrintsWithSheet="0"/>
  </xdr:twoCellAnchor>
  <xdr:twoCellAnchor>
    <xdr:from>
      <xdr:col>6</xdr:col>
      <xdr:colOff>297180</xdr:colOff>
      <xdr:row>0</xdr:row>
      <xdr:rowOff>38100</xdr:rowOff>
    </xdr:from>
    <xdr:to>
      <xdr:col>7</xdr:col>
      <xdr:colOff>68580</xdr:colOff>
      <xdr:row>1</xdr:row>
      <xdr:rowOff>0</xdr:rowOff>
    </xdr:to>
    <xdr:sp macro="" textlink="">
      <xdr:nvSpPr>
        <xdr:cNvPr id="3" name="Стрелка вверх 2">
          <a:hlinkClick xmlns:r="http://schemas.openxmlformats.org/officeDocument/2006/relationships" r:id="rId2"/>
        </xdr:cNvPr>
        <xdr:cNvSpPr/>
      </xdr:nvSpPr>
      <xdr:spPr>
        <a:xfrm>
          <a:off x="3954780" y="38100"/>
          <a:ext cx="381000" cy="342900"/>
        </a:xfrm>
        <a:prstGeom prst="upArrow">
          <a:avLst>
            <a:gd name="adj1" fmla="val 59524"/>
            <a:gd name="adj2" fmla="val 62727"/>
          </a:avLst>
        </a:prstGeom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 editAs="oneCell">
    <xdr:from>
      <xdr:col>0</xdr:col>
      <xdr:colOff>0</xdr:colOff>
      <xdr:row>72</xdr:row>
      <xdr:rowOff>0</xdr:rowOff>
    </xdr:from>
    <xdr:to>
      <xdr:col>8</xdr:col>
      <xdr:colOff>647012</xdr:colOff>
      <xdr:row>107</xdr:row>
      <xdr:rowOff>60960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8580"/>
          <a:ext cx="5523812" cy="61950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23</xdr:row>
      <xdr:rowOff>30480</xdr:rowOff>
    </xdr:from>
    <xdr:to>
      <xdr:col>5</xdr:col>
      <xdr:colOff>184501</xdr:colOff>
      <xdr:row>49</xdr:row>
      <xdr:rowOff>167640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3909060"/>
          <a:ext cx="3163921" cy="469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38100</xdr:rowOff>
    </xdr:from>
    <xdr:to>
      <xdr:col>8</xdr:col>
      <xdr:colOff>655320</xdr:colOff>
      <xdr:row>68</xdr:row>
      <xdr:rowOff>69145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0260"/>
          <a:ext cx="5532120" cy="2659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8</xdr:col>
      <xdr:colOff>640080</xdr:colOff>
      <xdr:row>135</xdr:row>
      <xdr:rowOff>42022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7760"/>
          <a:ext cx="5516880" cy="38977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Оборотка" displayName="Оборотка" ref="A5:G22" totalsRowCount="1" headerRowDxfId="67" dataDxfId="65" totalsRowDxfId="63" headerRowBorderDxfId="66" tableBorderDxfId="64" totalsRowBorderDxfId="62">
  <autoFilter ref="A5:G21"/>
  <tableColumns count="7">
    <tableColumn id="1" name="Метиз" totalsRowLabel="Итого:" dataDxfId="61" totalsRowDxfId="60">
      <calculatedColumnFormula>IF(Номенклатура!A4="","",Номенклатура!A4)</calculatedColumnFormula>
    </tableColumn>
    <tableColumn id="2" name="Приход" totalsRowFunction="sum" dataDxfId="59" totalsRowDxfId="58">
      <calculatedColumnFormula>IF(Оборотка[[#This Row],[Метиз]]="","",SUMIFS(Приход[Кол-во],Приход[Метиз],A6,Приход[С],"&lt;=0",Приход[До],"&gt;=0"))</calculatedColumnFormula>
    </tableColumn>
    <tableColumn id="5" name="Сумма приход" totalsRowFunction="sum" dataDxfId="57" totalsRowDxfId="56">
      <calculatedColumnFormula>IF(Оборотка[[#This Row],[Метиз]]="","",SUMIFS(Приход[Сумма],Приход[Метиз],Оборотка!A6,Приход[С],"&lt;=0"))</calculatedColumnFormula>
    </tableColumn>
    <tableColumn id="3" name="Расход" totalsRowFunction="sum" dataDxfId="55" totalsRowDxfId="54">
      <calculatedColumnFormula>IF(Оборотка[[#This Row],[Метиз]]="","",SUMIFS(Расход[Кол-во],Расход[Метиз],A6,Расход[C],"&lt;=0",Расход[До],"&gt;=0"))</calculatedColumnFormula>
    </tableColumn>
    <tableColumn id="6" name="Сумма расход" totalsRowFunction="sum" dataDxfId="53" totalsRowDxfId="52">
      <calculatedColumnFormula>IF(Оборотка[[#This Row],[Метиз]]="","",SUMIFS(Расход[Сумма],Расход[Метиз],A6,Расход[C],"&lt;=0",Расход[До],"&gt;=0"))</calculatedColumnFormula>
    </tableColumn>
    <tableColumn id="4" name="Остаток" totalsRowFunction="sum" dataDxfId="51" totalsRowDxfId="50">
      <calculatedColumnFormula>IF(Оборотка[[#This Row],[Метиз]]="","",Оборотка[[#This Row],[Приход]]-Оборотка[[#This Row],[Расход]])</calculatedColumnFormula>
    </tableColumn>
    <tableColumn id="7" name="Сумма остаток" totalsRowFunction="sum" dataDxfId="49" totalsRowDxfId="48">
      <calculatedColumnFormula>IF(Оборотка[[#This Row],[Метиз]]="","",Оборотка[[#This Row],[Сумма приход]]-Оборотка[[#This Row],[Сумма расход]])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Номенклатура" displayName="Номенклатура" ref="A3:A10" totalsRowCount="1" headerRowDxfId="47" dataDxfId="45" totalsRowDxfId="43" headerRowBorderDxfId="46" tableBorderDxfId="44" totalsRowBorderDxfId="42">
  <autoFilter ref="A3:A9"/>
  <sortState ref="A4:A9">
    <sortCondition ref="A3:A9"/>
  </sortState>
  <tableColumns count="1">
    <tableColumn id="1" name="Метиз" totalsRowFunction="count" dataDxfId="41" totalsRow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Приход" displayName="Приход" ref="A3:G13" totalsRowCount="1" headerRowDxfId="39" dataDxfId="37" totalsRowDxfId="35" headerRowBorderDxfId="38" tableBorderDxfId="36" totalsRowBorderDxfId="34">
  <autoFilter ref="A3:G12"/>
  <tableColumns count="7">
    <tableColumn id="1" name="Метиз" totalsRowLabel="Итого: " dataDxfId="33" totalsRowDxfId="32"/>
    <tableColumn id="2" name="Кол-во" totalsRowFunction="sum" dataDxfId="31" totalsRowDxfId="30"/>
    <tableColumn id="3" name="Цена" dataDxfId="29" totalsRowDxfId="28"/>
    <tableColumn id="4" name="Сумма" totalsRowFunction="sum" dataDxfId="27" totalsRowDxfId="26">
      <calculatedColumnFormula>IF(Приход[[#This Row],[Цена]]="","",Приход[[#This Row],[Кол-во]]*Приход[[#This Row],[Цена]])</calculatedColumnFormula>
    </tableColumn>
    <tableColumn id="5" name="Дата" totalsRowFunction="min" dataDxfId="25" totalsRowDxfId="24"/>
    <tableColumn id="6" name="С" dataDxfId="23" totalsRowDxfId="22">
      <calculatedColumnFormula>IF(Приход[[#This Row],[Дата]]="","",Оборотка!$C$3-Приход[[#This Row],[Дата]])</calculatedColumnFormula>
    </tableColumn>
    <tableColumn id="7" name="До" dataDxfId="21" totalsRowDxfId="20">
      <calculatedColumnFormula>IF(Приход[[#This Row],[Дата]]="","",Оборотка!$E$3-Приход[[#This Row],[Дата]])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Расход" displayName="Расход" ref="A3:G9" totalsRowCount="1" headerRowDxfId="19" dataDxfId="17" totalsRowDxfId="15" headerRowBorderDxfId="18" tableBorderDxfId="16" totalsRowBorderDxfId="14">
  <autoFilter ref="A3:G8"/>
  <tableColumns count="7">
    <tableColumn id="1" name="Метиз" totalsRowLabel="Итого:" dataDxfId="13" totalsRowDxfId="12"/>
    <tableColumn id="2" name="Кол-во" totalsRowFunction="sum" dataDxfId="11" totalsRowDxfId="10"/>
    <tableColumn id="3" name="Цена" dataDxfId="9" totalsRowDxfId="8"/>
    <tableColumn id="4" name="Сумма" totalsRowFunction="sum" dataDxfId="7" totalsRowDxfId="6">
      <calculatedColumnFormula>IF(Расход[[#This Row],[Цена]]="","",Расход[[#This Row],[Кол-во]]*Расход[[#This Row],[Цена]])</calculatedColumnFormula>
    </tableColumn>
    <tableColumn id="5" name="Дата" totalsRowFunction="count" dataDxfId="5" totalsRowDxfId="4"/>
    <tableColumn id="6" name="C" dataDxfId="3" totalsRowDxfId="2">
      <calculatedColumnFormula>IF(Расход[[#This Row],[Дата]]="","",Оборотка!$C$3-Расход[[#This Row],[Дата]])</calculatedColumnFormula>
    </tableColumn>
    <tableColumn id="7" name="До" dataDxfId="1" totalsRowDxfId="0">
      <calculatedColumnFormula>IF(Расход[[#This Row],[Дата]]="","",Оборотка!$E$3-Расход[[#This Row],[Дата]])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da-studia.ru/katalog/programmy-dlya-skachivaniya-v-excel-i-acc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workbookViewId="0">
      <selection activeCell="N5" sqref="N5"/>
    </sheetView>
  </sheetViews>
  <sheetFormatPr defaultRowHeight="14.4" x14ac:dyDescent="0.3"/>
  <sheetData>
    <row r="1" spans="1:24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6"/>
      <c r="R1" s="36"/>
      <c r="S1" s="36"/>
      <c r="T1" s="36"/>
      <c r="U1" s="36"/>
      <c r="V1" s="36"/>
      <c r="W1" s="36"/>
      <c r="X1" s="36"/>
    </row>
    <row r="2" spans="1:24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36"/>
      <c r="R2" s="36"/>
      <c r="S2" s="36"/>
      <c r="T2" s="36"/>
      <c r="U2" s="36"/>
      <c r="V2" s="36"/>
      <c r="W2" s="36"/>
      <c r="X2" s="36"/>
    </row>
    <row r="3" spans="1:2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36"/>
      <c r="R3" s="36"/>
      <c r="S3" s="36"/>
      <c r="T3" s="36"/>
      <c r="U3" s="36"/>
      <c r="V3" s="36"/>
      <c r="W3" s="36"/>
      <c r="X3" s="36"/>
    </row>
    <row r="4" spans="1:24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</row>
    <row r="5" spans="1:24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</row>
    <row r="6" spans="1:24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6"/>
      <c r="R6" s="36"/>
      <c r="S6" s="36"/>
      <c r="T6" s="36"/>
      <c r="U6" s="36"/>
      <c r="V6" s="36"/>
      <c r="W6" s="36"/>
      <c r="X6" s="36"/>
    </row>
    <row r="7" spans="1:24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</row>
    <row r="8" spans="1:24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</row>
    <row r="9" spans="1:24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</row>
    <row r="10" spans="1:24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6"/>
      <c r="R10" s="36"/>
      <c r="S10" s="36"/>
      <c r="T10" s="36"/>
      <c r="U10" s="36"/>
      <c r="V10" s="36"/>
      <c r="W10" s="36"/>
      <c r="X10" s="36"/>
    </row>
    <row r="11" spans="1:24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</row>
    <row r="12" spans="1:24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</row>
    <row r="13" spans="1:24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</row>
    <row r="14" spans="1:24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</row>
    <row r="15" spans="1:24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</row>
    <row r="16" spans="1:24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</row>
    <row r="17" spans="1:24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6"/>
      <c r="R17" s="36"/>
      <c r="S17" s="36"/>
      <c r="T17" s="36"/>
      <c r="U17" s="36"/>
      <c r="V17" s="36"/>
      <c r="W17" s="36"/>
      <c r="X17" s="36"/>
    </row>
    <row r="18" spans="1:24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  <c r="Q19" s="36"/>
      <c r="R19" s="36"/>
      <c r="S19" s="36"/>
      <c r="T19" s="36"/>
      <c r="U19" s="36"/>
      <c r="V19" s="36"/>
      <c r="W19" s="36"/>
      <c r="X19" s="36"/>
    </row>
    <row r="20" spans="1:24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6"/>
      <c r="R20" s="36"/>
      <c r="S20" s="36"/>
      <c r="T20" s="36"/>
      <c r="U20" s="36"/>
      <c r="V20" s="36"/>
      <c r="W20" s="36"/>
      <c r="X20" s="36"/>
    </row>
    <row r="21" spans="1:24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  <c r="Q21" s="36"/>
      <c r="R21" s="36"/>
      <c r="S21" s="36"/>
      <c r="T21" s="36"/>
      <c r="U21" s="36"/>
      <c r="V21" s="36"/>
      <c r="W21" s="36"/>
      <c r="X21" s="36"/>
    </row>
    <row r="22" spans="1:24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6"/>
      <c r="Q22" s="36"/>
      <c r="R22" s="36"/>
      <c r="S22" s="36"/>
      <c r="T22" s="36"/>
      <c r="U22" s="36"/>
      <c r="V22" s="36"/>
      <c r="W22" s="36"/>
      <c r="X22" s="36"/>
    </row>
    <row r="23" spans="1:24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6"/>
      <c r="U23" s="36"/>
      <c r="V23" s="36"/>
      <c r="W23" s="36"/>
      <c r="X23" s="36"/>
    </row>
    <row r="24" spans="1:24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  <c r="Q24" s="36"/>
      <c r="R24" s="36"/>
      <c r="S24" s="36"/>
      <c r="T24" s="36"/>
      <c r="U24" s="36"/>
      <c r="V24" s="36"/>
      <c r="W24" s="36"/>
      <c r="X24" s="36"/>
    </row>
    <row r="25" spans="1:24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36"/>
      <c r="R25" s="36"/>
      <c r="S25" s="36"/>
      <c r="T25" s="36"/>
      <c r="U25" s="36"/>
      <c r="V25" s="36"/>
      <c r="W25" s="36"/>
      <c r="X25" s="36"/>
    </row>
    <row r="26" spans="1:24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  <c r="Q26" s="36"/>
      <c r="R26" s="36"/>
      <c r="S26" s="36"/>
      <c r="T26" s="36"/>
      <c r="U26" s="36"/>
      <c r="V26" s="36"/>
      <c r="W26" s="36"/>
      <c r="X26" s="36"/>
    </row>
    <row r="27" spans="1:24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6"/>
      <c r="S27" s="36"/>
      <c r="T27" s="36"/>
      <c r="U27" s="36"/>
      <c r="V27" s="36"/>
      <c r="W27" s="36"/>
      <c r="X27" s="36"/>
    </row>
    <row r="28" spans="1:24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36"/>
      <c r="R28" s="36"/>
      <c r="S28" s="36"/>
      <c r="T28" s="36"/>
      <c r="U28" s="36"/>
      <c r="V28" s="36"/>
      <c r="W28" s="36"/>
      <c r="X28" s="36"/>
    </row>
    <row r="29" spans="1:24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36"/>
      <c r="R29" s="36"/>
      <c r="S29" s="36"/>
      <c r="T29" s="36"/>
      <c r="U29" s="36"/>
      <c r="V29" s="36"/>
      <c r="W29" s="36"/>
      <c r="X29" s="36"/>
    </row>
    <row r="30" spans="1:24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36"/>
      <c r="R30" s="36"/>
      <c r="S30" s="36"/>
      <c r="T30" s="36"/>
      <c r="U30" s="36"/>
      <c r="V30" s="36"/>
      <c r="W30" s="36"/>
      <c r="X30" s="36"/>
    </row>
    <row r="31" spans="1:24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36"/>
      <c r="R31" s="36"/>
      <c r="S31" s="36"/>
      <c r="T31" s="36"/>
      <c r="U31" s="36"/>
      <c r="V31" s="36"/>
      <c r="W31" s="36"/>
      <c r="X31" s="36"/>
    </row>
    <row r="32" spans="1:24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</row>
    <row r="33" spans="1:24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36"/>
      <c r="R33" s="36"/>
      <c r="S33" s="36"/>
      <c r="T33" s="36"/>
      <c r="U33" s="36"/>
      <c r="V33" s="36"/>
      <c r="W33" s="36"/>
      <c r="X33" s="36"/>
    </row>
    <row r="34" spans="1:24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36"/>
      <c r="R34" s="36"/>
      <c r="S34" s="36"/>
      <c r="T34" s="36"/>
      <c r="U34" s="36"/>
      <c r="V34" s="36"/>
      <c r="W34" s="36"/>
      <c r="X34" s="36"/>
    </row>
    <row r="35" spans="1:24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  <c r="Q35" s="36"/>
      <c r="R35" s="36"/>
      <c r="S35" s="36"/>
      <c r="T35" s="36"/>
      <c r="U35" s="36"/>
      <c r="V35" s="36"/>
      <c r="W35" s="36"/>
      <c r="X35" s="36"/>
    </row>
    <row r="36" spans="1:24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</sheetData>
  <sheetProtection password="CE28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ySplit="5" topLeftCell="A6" activePane="bottomLeft" state="frozen"/>
      <selection pane="bottomLeft" activeCell="A13" sqref="A13"/>
    </sheetView>
  </sheetViews>
  <sheetFormatPr defaultRowHeight="13.8" x14ac:dyDescent="0.3"/>
  <cols>
    <col min="1" max="1" width="28.44140625" style="1" customWidth="1"/>
    <col min="2" max="2" width="12.33203125" style="1" customWidth="1"/>
    <col min="3" max="3" width="18.21875" style="1" customWidth="1"/>
    <col min="4" max="4" width="11.88671875" style="1" customWidth="1"/>
    <col min="5" max="5" width="18.33203125" style="1" customWidth="1"/>
    <col min="6" max="6" width="11.6640625" style="1" customWidth="1"/>
    <col min="7" max="7" width="19.109375" style="1" customWidth="1"/>
    <col min="8" max="16384" width="8.88671875" style="1"/>
  </cols>
  <sheetData>
    <row r="1" spans="1:7" ht="30" customHeight="1" x14ac:dyDescent="0.3">
      <c r="A1" s="32" t="s">
        <v>16</v>
      </c>
      <c r="B1" s="33"/>
    </row>
    <row r="2" spans="1:7" ht="14.4" thickBot="1" x14ac:dyDescent="0.35"/>
    <row r="3" spans="1:7" ht="14.4" thickBot="1" x14ac:dyDescent="0.35">
      <c r="A3" s="1" t="s">
        <v>17</v>
      </c>
      <c r="B3" s="2" t="s">
        <v>22</v>
      </c>
      <c r="C3" s="22">
        <v>45292</v>
      </c>
      <c r="D3" s="2" t="s">
        <v>23</v>
      </c>
      <c r="E3" s="22">
        <v>45296</v>
      </c>
      <c r="F3" s="3"/>
      <c r="G3" s="3"/>
    </row>
    <row r="4" spans="1:7" x14ac:dyDescent="0.3">
      <c r="B4" s="2"/>
      <c r="C4" s="4"/>
      <c r="D4" s="2"/>
      <c r="E4" s="4"/>
    </row>
    <row r="5" spans="1:7" x14ac:dyDescent="0.3">
      <c r="A5" s="21" t="s">
        <v>5</v>
      </c>
      <c r="B5" s="12" t="s">
        <v>10</v>
      </c>
      <c r="C5" s="12" t="s">
        <v>24</v>
      </c>
      <c r="D5" s="12" t="s">
        <v>11</v>
      </c>
      <c r="E5" s="18" t="s">
        <v>25</v>
      </c>
      <c r="F5" s="18" t="s">
        <v>12</v>
      </c>
      <c r="G5" s="12" t="s">
        <v>26</v>
      </c>
    </row>
    <row r="6" spans="1:7" x14ac:dyDescent="0.3">
      <c r="A6" s="8" t="str">
        <f>IF(Номенклатура!A4="","",Номенклатура!A4)</f>
        <v>Болт М10</v>
      </c>
      <c r="B6" s="23">
        <f>IF(Оборотка[[#This Row],[Метиз]]="","",SUMIFS(Приход[Кол-во],Приход[Метиз],A6,Приход[С],"&lt;=0",Приход[До],"&gt;=0"))</f>
        <v>15</v>
      </c>
      <c r="C6" s="13">
        <f>IF(Оборотка[[#This Row],[Метиз]]="","",SUMIFS(Приход[Сумма],Приход[Метиз],Оборотка!A6,Приход[С],"&lt;=0",Приход[До],"&gt;=0"))</f>
        <v>153</v>
      </c>
      <c r="D6" s="23">
        <f>IF(Оборотка[[#This Row],[Метиз]]="","",SUMIFS(Расход[Кол-во],Расход[Метиз],A6,Расход[C],"&lt;=0",Расход[До],"&gt;=0"))</f>
        <v>0</v>
      </c>
      <c r="E6" s="13">
        <f>IF(Оборотка[[#This Row],[Метиз]]="","",SUMIFS(Расход[Сумма],Расход[Метиз],A6,Расход[C],"&lt;=0",Расход[До],"&gt;=0"))</f>
        <v>0</v>
      </c>
      <c r="F6" s="24">
        <f>IF(Оборотка[[#This Row],[Метиз]]="","",Оборотка[[#This Row],[Приход]]-Оборотка[[#This Row],[Расход]])</f>
        <v>15</v>
      </c>
      <c r="G6" s="31">
        <f>IF(Оборотка[[#This Row],[Метиз]]="","",Оборотка[[#This Row],[Сумма приход]]-Оборотка[[#This Row],[Сумма расход]])</f>
        <v>153</v>
      </c>
    </row>
    <row r="7" spans="1:7" x14ac:dyDescent="0.3">
      <c r="A7" s="8" t="str">
        <f>IF(Номенклатура!A5="","",Номенклатура!A5)</f>
        <v>Болт М12</v>
      </c>
      <c r="B7" s="23">
        <f>IF(Оборотка[[#This Row],[Метиз]]="","",SUMIFS(Приход[Кол-во],Приход[Метиз],A7,Приход[С],"&lt;=0",Приход[До],"&gt;=0"))</f>
        <v>8</v>
      </c>
      <c r="C7" s="13">
        <f>IF(Оборотка[[#This Row],[Метиз]]="","",SUMIFS(Приход[Сумма],Приход[Метиз],Оборотка!A7,Приход[С],"&lt;=0",Приход[До],"&gt;=0"))</f>
        <v>88</v>
      </c>
      <c r="D7" s="23">
        <f>IF(Оборотка[[#This Row],[Метиз]]="","",SUMIFS(Расход[Кол-во],Расход[Метиз],A7,Расход[C],"&lt;=0",Расход[До],"&gt;=0"))</f>
        <v>4</v>
      </c>
      <c r="E7" s="13">
        <f>IF(Оборотка[[#This Row],[Метиз]]="","",SUMIFS(Расход[Сумма],Расход[Метиз],A7,Расход[C],"&lt;=0",Расход[До],"&gt;=0"))</f>
        <v>48</v>
      </c>
      <c r="F7" s="24">
        <f>IF(Оборотка[[#This Row],[Метиз]]="","",Оборотка[[#This Row],[Приход]]-Оборотка[[#This Row],[Расход]])</f>
        <v>4</v>
      </c>
      <c r="G7" s="31">
        <f>IF(Оборотка[[#This Row],[Метиз]]="","",Оборотка[[#This Row],[Сумма приход]]-Оборотка[[#This Row],[Сумма расход]])</f>
        <v>40</v>
      </c>
    </row>
    <row r="8" spans="1:7" x14ac:dyDescent="0.3">
      <c r="A8" s="8" t="str">
        <f>IF(Номенклатура!A6="","",Номенклатура!A6)</f>
        <v>Болт М16</v>
      </c>
      <c r="B8" s="23">
        <f>IF(Оборотка[[#This Row],[Метиз]]="","",SUMIFS(Приход[Кол-во],Приход[Метиз],A8,Приход[С],"&lt;=0",Приход[До],"&gt;=0"))</f>
        <v>5</v>
      </c>
      <c r="C8" s="13">
        <f>IF(Оборотка[[#This Row],[Метиз]]="","",SUMIFS(Приход[Сумма],Приход[Метиз],Оборотка!A8,Приход[С],"&lt;=0",Приход[До],"&gt;=0"))</f>
        <v>75</v>
      </c>
      <c r="D8" s="23">
        <f>IF(Оборотка[[#This Row],[Метиз]]="","",SUMIFS(Расход[Кол-во],Расход[Метиз],A8,Расход[C],"&lt;=0",Расход[До],"&gt;=0"))</f>
        <v>0</v>
      </c>
      <c r="E8" s="13">
        <f>IF(Оборотка[[#This Row],[Метиз]]="","",SUMIFS(Расход[Сумма],Расход[Метиз],A8,Расход[C],"&lt;=0",Расход[До],"&gt;=0"))</f>
        <v>0</v>
      </c>
      <c r="F8" s="24">
        <f>IF(Оборотка[[#This Row],[Метиз]]="","",Оборотка[[#This Row],[Приход]]-Оборотка[[#This Row],[Расход]])</f>
        <v>5</v>
      </c>
      <c r="G8" s="31">
        <f>IF(Оборотка[[#This Row],[Метиз]]="","",Оборотка[[#This Row],[Сумма приход]]-Оборотка[[#This Row],[Сумма расход]])</f>
        <v>75</v>
      </c>
    </row>
    <row r="9" spans="1:7" x14ac:dyDescent="0.3">
      <c r="A9" s="8" t="str">
        <f>IF(Номенклатура!A7="","",Номенклатура!A7)</f>
        <v>Гайка М10</v>
      </c>
      <c r="B9" s="23">
        <f>IF(Оборотка[[#This Row],[Метиз]]="","",SUMIFS(Приход[Кол-во],Приход[Метиз],A9,Приход[С],"&lt;=0",Приход[До],"&gt;=0"))</f>
        <v>10</v>
      </c>
      <c r="C9" s="13">
        <f>IF(Оборотка[[#This Row],[Метиз]]="","",SUMIFS(Приход[Сумма],Приход[Метиз],Оборотка!A9,Приход[С],"&lt;=0",Приход[До],"&gt;=0"))</f>
        <v>70</v>
      </c>
      <c r="D9" s="23">
        <f>IF(Оборотка[[#This Row],[Метиз]]="","",SUMIFS(Расход[Кол-во],Расход[Метиз],A9,Расход[C],"&lt;=0",Расход[До],"&gt;=0"))</f>
        <v>5</v>
      </c>
      <c r="E9" s="13">
        <f>IF(Оборотка[[#This Row],[Метиз]]="","",SUMIFS(Расход[Сумма],Расход[Метиз],A9,Расход[C],"&lt;=0",Расход[До],"&gt;=0"))</f>
        <v>40</v>
      </c>
      <c r="F9" s="24">
        <f>IF(Оборотка[[#This Row],[Метиз]]="","",Оборотка[[#This Row],[Приход]]-Оборотка[[#This Row],[Расход]])</f>
        <v>5</v>
      </c>
      <c r="G9" s="31">
        <f>IF(Оборотка[[#This Row],[Метиз]]="","",Оборотка[[#This Row],[Сумма приход]]-Оборотка[[#This Row],[Сумма расход]])</f>
        <v>30</v>
      </c>
    </row>
    <row r="10" spans="1:7" x14ac:dyDescent="0.3">
      <c r="A10" s="8" t="str">
        <f>IF(Номенклатура!A8="","",Номенклатура!A8)</f>
        <v>Гайка М20</v>
      </c>
      <c r="B10" s="23">
        <f>IF(Оборотка[[#This Row],[Метиз]]="","",SUMIFS(Приход[Кол-во],Приход[Метиз],A10,Приход[С],"&lt;=0",Приход[До],"&gt;=0"))</f>
        <v>2</v>
      </c>
      <c r="C10" s="13">
        <f>IF(Оборотка[[#This Row],[Метиз]]="","",SUMIFS(Приход[Сумма],Приход[Метиз],Оборотка!A10,Приход[С],"&lt;=0",Приход[До],"&gt;=0"))</f>
        <v>18</v>
      </c>
      <c r="D10" s="23">
        <f>IF(Оборотка[[#This Row],[Метиз]]="","",SUMIFS(Расход[Кол-во],Расход[Метиз],A10,Расход[C],"&lt;=0",Расход[До],"&gt;=0"))</f>
        <v>0</v>
      </c>
      <c r="E10" s="13">
        <f>IF(Оборотка[[#This Row],[Метиз]]="","",SUMIFS(Расход[Сумма],Расход[Метиз],A10,Расход[C],"&lt;=0",Расход[До],"&gt;=0"))</f>
        <v>0</v>
      </c>
      <c r="F10" s="24">
        <f>IF(Оборотка[[#This Row],[Метиз]]="","",Оборотка[[#This Row],[Приход]]-Оборотка[[#This Row],[Расход]])</f>
        <v>2</v>
      </c>
      <c r="G10" s="31">
        <f>IF(Оборотка[[#This Row],[Метиз]]="","",Оборотка[[#This Row],[Сумма приход]]-Оборотка[[#This Row],[Сумма расход]])</f>
        <v>18</v>
      </c>
    </row>
    <row r="11" spans="1:7" x14ac:dyDescent="0.3">
      <c r="A11" s="8" t="str">
        <f>IF(Номенклатура!A9="","",Номенклатура!A9)</f>
        <v/>
      </c>
      <c r="B11" s="23" t="str">
        <f>IF(Оборотка[[#This Row],[Метиз]]="","",SUMIFS(Приход[Кол-во],Приход[Метиз],A11,Приход[С],"&lt;=0",Приход[До],"&gt;=0"))</f>
        <v/>
      </c>
      <c r="C11" s="13" t="str">
        <f>IF(Оборотка[[#This Row],[Метиз]]="","",SUMIFS(Приход[Сумма],Приход[Метиз],Оборотка!A11,Приход[С],"&lt;=0",Приход[До],"&gt;=0"))</f>
        <v/>
      </c>
      <c r="D11" s="23" t="str">
        <f>IF(Оборотка[[#This Row],[Метиз]]="","",SUMIFS(Расход[Кол-во],Расход[Метиз],A11,Расход[C],"&lt;=0",Расход[До],"&gt;=0"))</f>
        <v/>
      </c>
      <c r="E11" s="13" t="str">
        <f>IF(Оборотка[[#This Row],[Метиз]]="","",SUMIFS(Расход[Сумма],Расход[Метиз],A11,Расход[C],"&lt;=0",Расход[До],"&gt;=0"))</f>
        <v/>
      </c>
      <c r="F11" s="24" t="str">
        <f>IF(Оборотка[[#This Row],[Метиз]]="","",Оборотка[[#This Row],[Приход]]-Оборотка[[#This Row],[Расход]])</f>
        <v/>
      </c>
      <c r="G11" s="31" t="str">
        <f>IF(Оборотка[[#This Row],[Метиз]]="","",Оборотка[[#This Row],[Сумма приход]]-Оборотка[[#This Row],[Сумма расход]])</f>
        <v/>
      </c>
    </row>
    <row r="12" spans="1:7" x14ac:dyDescent="0.3">
      <c r="A12" s="8"/>
      <c r="B12" s="23" t="str">
        <f>IF(Оборотка[[#This Row],[Метиз]]="","",SUMIFS(Приход[Кол-во],Приход[Метиз],A12,Приход[С],"&lt;=0",Приход[До],"&gt;=0"))</f>
        <v/>
      </c>
      <c r="C12" s="13" t="str">
        <f>IF(Оборотка[[#This Row],[Метиз]]="","",SUMIFS(Приход[Сумма],Приход[Метиз],Оборотка!A12,Приход[С],"&lt;=0",Приход[До],"&gt;=0"))</f>
        <v/>
      </c>
      <c r="D12" s="23" t="str">
        <f>IF(Оборотка[[#This Row],[Метиз]]="","",SUMIFS(Расход[Кол-во],Расход[Метиз],A12,Расход[C],"&lt;=0",Расход[До],"&gt;=0"))</f>
        <v/>
      </c>
      <c r="E12" s="13" t="str">
        <f>IF(Оборотка[[#This Row],[Метиз]]="","",SUMIFS(Расход[Сумма],Расход[Метиз],A12,Расход[C],"&lt;=0",Расход[До],"&gt;=0"))</f>
        <v/>
      </c>
      <c r="F12" s="24" t="str">
        <f>IF(Оборотка[[#This Row],[Метиз]]="","",Оборотка[[#This Row],[Приход]]-Оборотка[[#This Row],[Расход]])</f>
        <v/>
      </c>
      <c r="G12" s="31" t="str">
        <f>IF(Оборотка[[#This Row],[Метиз]]="","",Оборотка[[#This Row],[Сумма приход]]-Оборотка[[#This Row],[Сумма расход]])</f>
        <v/>
      </c>
    </row>
    <row r="13" spans="1:7" x14ac:dyDescent="0.3">
      <c r="A13" s="8"/>
      <c r="B13" s="23" t="str">
        <f>IF(Оборотка[[#This Row],[Метиз]]="","",SUMIFS(Приход[Кол-во],Приход[Метиз],A13,Приход[С],"&lt;=0",Приход[До],"&gt;=0"))</f>
        <v/>
      </c>
      <c r="C13" s="13" t="str">
        <f>IF(Оборотка[[#This Row],[Метиз]]="","",SUMIFS(Приход[Сумма],Приход[Метиз],Оборотка!A13,Приход[С],"&lt;=0",Приход[До],"&gt;=0"))</f>
        <v/>
      </c>
      <c r="D13" s="23" t="str">
        <f>IF(Оборотка[[#This Row],[Метиз]]="","",SUMIFS(Расход[Кол-во],Расход[Метиз],A13,Расход[C],"&lt;=0",Расход[До],"&gt;=0"))</f>
        <v/>
      </c>
      <c r="E13" s="13" t="str">
        <f>IF(Оборотка[[#This Row],[Метиз]]="","",SUMIFS(Расход[Сумма],Расход[Метиз],A13,Расход[C],"&lt;=0",Расход[До],"&gt;=0"))</f>
        <v/>
      </c>
      <c r="F13" s="24" t="str">
        <f>IF(Оборотка[[#This Row],[Метиз]]="","",Оборотка[[#This Row],[Приход]]-Оборотка[[#This Row],[Расход]])</f>
        <v/>
      </c>
      <c r="G13" s="31" t="str">
        <f>IF(Оборотка[[#This Row],[Метиз]]="","",Оборотка[[#This Row],[Сумма приход]]-Оборотка[[#This Row],[Сумма расход]])</f>
        <v/>
      </c>
    </row>
    <row r="14" spans="1:7" x14ac:dyDescent="0.3">
      <c r="A14" s="8"/>
      <c r="B14" s="23" t="str">
        <f>IF(Оборотка[[#This Row],[Метиз]]="","",SUMIFS(Приход[Кол-во],Приход[Метиз],A14,Приход[С],"&lt;=0",Приход[До],"&gt;=0"))</f>
        <v/>
      </c>
      <c r="C14" s="13" t="str">
        <f>IF(Оборотка[[#This Row],[Метиз]]="","",SUMIFS(Приход[Сумма],Приход[Метиз],Оборотка!A14,Приход[С],"&lt;=0",Приход[До],"&gt;=0"))</f>
        <v/>
      </c>
      <c r="D14" s="23" t="str">
        <f>IF(Оборотка[[#This Row],[Метиз]]="","",SUMIFS(Расход[Кол-во],Расход[Метиз],A14,Расход[C],"&lt;=0",Расход[До],"&gt;=0"))</f>
        <v/>
      </c>
      <c r="E14" s="13" t="str">
        <f>IF(Оборотка[[#This Row],[Метиз]]="","",SUMIFS(Расход[Сумма],Расход[Метиз],A14,Расход[C],"&lt;=0",Расход[До],"&gt;=0"))</f>
        <v/>
      </c>
      <c r="F14" s="24" t="str">
        <f>IF(Оборотка[[#This Row],[Метиз]]="","",Оборотка[[#This Row],[Приход]]-Оборотка[[#This Row],[Расход]])</f>
        <v/>
      </c>
      <c r="G14" s="31" t="str">
        <f>IF(Оборотка[[#This Row],[Метиз]]="","",Оборотка[[#This Row],[Сумма приход]]-Оборотка[[#This Row],[Сумма расход]])</f>
        <v/>
      </c>
    </row>
    <row r="15" spans="1:7" x14ac:dyDescent="0.3">
      <c r="A15" s="8"/>
      <c r="B15" s="23" t="str">
        <f>IF(Оборотка[[#This Row],[Метиз]]="","",SUMIFS(Приход[Кол-во],Приход[Метиз],A15,Приход[С],"&lt;=0",Приход[До],"&gt;=0"))</f>
        <v/>
      </c>
      <c r="C15" s="13" t="str">
        <f>IF(Оборотка[[#This Row],[Метиз]]="","",SUMIFS(Приход[Сумма],Приход[Метиз],Оборотка!A15,Приход[С],"&lt;=0",Приход[До],"&gt;=0"))</f>
        <v/>
      </c>
      <c r="D15" s="23" t="str">
        <f>IF(Оборотка[[#This Row],[Метиз]]="","",SUMIFS(Расход[Кол-во],Расход[Метиз],A15,Расход[C],"&lt;=0",Расход[До],"&gt;=0"))</f>
        <v/>
      </c>
      <c r="E15" s="13" t="str">
        <f>IF(Оборотка[[#This Row],[Метиз]]="","",SUMIFS(Расход[Сумма],Расход[Метиз],A15,Расход[C],"&lt;=0",Расход[До],"&gt;=0"))</f>
        <v/>
      </c>
      <c r="F15" s="24" t="str">
        <f>IF(Оборотка[[#This Row],[Метиз]]="","",Оборотка[[#This Row],[Приход]]-Оборотка[[#This Row],[Расход]])</f>
        <v/>
      </c>
      <c r="G15" s="31" t="str">
        <f>IF(Оборотка[[#This Row],[Метиз]]="","",Оборотка[[#This Row],[Сумма приход]]-Оборотка[[#This Row],[Сумма расход]])</f>
        <v/>
      </c>
    </row>
    <row r="16" spans="1:7" x14ac:dyDescent="0.3">
      <c r="A16" s="8"/>
      <c r="B16" s="23" t="str">
        <f>IF(Оборотка[[#This Row],[Метиз]]="","",SUMIFS(Приход[Кол-во],Приход[Метиз],A16,Приход[С],"&lt;=0",Приход[До],"&gt;=0"))</f>
        <v/>
      </c>
      <c r="C16" s="13" t="str">
        <f>IF(Оборотка[[#This Row],[Метиз]]="","",SUMIFS(Приход[Сумма],Приход[Метиз],Оборотка!A16,Приход[С],"&lt;=0",Приход[До],"&gt;=0"))</f>
        <v/>
      </c>
      <c r="D16" s="23" t="str">
        <f>IF(Оборотка[[#This Row],[Метиз]]="","",SUMIFS(Расход[Кол-во],Расход[Метиз],A16,Расход[C],"&lt;=0",Расход[До],"&gt;=0"))</f>
        <v/>
      </c>
      <c r="E16" s="13" t="str">
        <f>IF(Оборотка[[#This Row],[Метиз]]="","",SUMIFS(Расход[Сумма],Расход[Метиз],A16,Расход[C],"&lt;=0",Расход[До],"&gt;=0"))</f>
        <v/>
      </c>
      <c r="F16" s="24" t="str">
        <f>IF(Оборотка[[#This Row],[Метиз]]="","",Оборотка[[#This Row],[Приход]]-Оборотка[[#This Row],[Расход]])</f>
        <v/>
      </c>
      <c r="G16" s="31" t="str">
        <f>IF(Оборотка[[#This Row],[Метиз]]="","",Оборотка[[#This Row],[Сумма приход]]-Оборотка[[#This Row],[Сумма расход]])</f>
        <v/>
      </c>
    </row>
    <row r="17" spans="1:7" x14ac:dyDescent="0.3">
      <c r="A17" s="8"/>
      <c r="B17" s="23" t="str">
        <f>IF(Оборотка[[#This Row],[Метиз]]="","",SUMIFS(Приход[Кол-во],Приход[Метиз],A17,Приход[С],"&lt;=0",Приход[До],"&gt;=0"))</f>
        <v/>
      </c>
      <c r="C17" s="13" t="str">
        <f>IF(Оборотка[[#This Row],[Метиз]]="","",SUMIFS(Приход[Сумма],Приход[Метиз],Оборотка!A17,Приход[С],"&lt;=0",Приход[До],"&gt;=0"))</f>
        <v/>
      </c>
      <c r="D17" s="23" t="str">
        <f>IF(Оборотка[[#This Row],[Метиз]]="","",SUMIFS(Расход[Кол-во],Расход[Метиз],A17,Расход[C],"&lt;=0",Расход[До],"&gt;=0"))</f>
        <v/>
      </c>
      <c r="E17" s="13" t="str">
        <f>IF(Оборотка[[#This Row],[Метиз]]="","",SUMIFS(Расход[Сумма],Расход[Метиз],A17,Расход[C],"&lt;=0",Расход[До],"&gt;=0"))</f>
        <v/>
      </c>
      <c r="F17" s="24" t="str">
        <f>IF(Оборотка[[#This Row],[Метиз]]="","",Оборотка[[#This Row],[Приход]]-Оборотка[[#This Row],[Расход]])</f>
        <v/>
      </c>
      <c r="G17" s="31" t="str">
        <f>IF(Оборотка[[#This Row],[Метиз]]="","",Оборотка[[#This Row],[Сумма приход]]-Оборотка[[#This Row],[Сумма расход]])</f>
        <v/>
      </c>
    </row>
    <row r="18" spans="1:7" x14ac:dyDescent="0.3">
      <c r="A18" s="8"/>
      <c r="B18" s="23" t="str">
        <f>IF(Оборотка[[#This Row],[Метиз]]="","",SUMIFS(Приход[Кол-во],Приход[Метиз],A18,Приход[С],"&lt;=0",Приход[До],"&gt;=0"))</f>
        <v/>
      </c>
      <c r="C18" s="13" t="str">
        <f>IF(Оборотка[[#This Row],[Метиз]]="","",SUMIFS(Приход[Сумма],Приход[Метиз],Оборотка!A18,Приход[С],"&lt;=0",Приход[До],"&gt;=0"))</f>
        <v/>
      </c>
      <c r="D18" s="23" t="str">
        <f>IF(Оборотка[[#This Row],[Метиз]]="","",SUMIFS(Расход[Кол-во],Расход[Метиз],A18,Расход[C],"&lt;=0",Расход[До],"&gt;=0"))</f>
        <v/>
      </c>
      <c r="E18" s="13" t="str">
        <f>IF(Оборотка[[#This Row],[Метиз]]="","",SUMIFS(Расход[Сумма],Расход[Метиз],A18,Расход[C],"&lt;=0",Расход[До],"&gt;=0"))</f>
        <v/>
      </c>
      <c r="F18" s="24" t="str">
        <f>IF(Оборотка[[#This Row],[Метиз]]="","",Оборотка[[#This Row],[Приход]]-Оборотка[[#This Row],[Расход]])</f>
        <v/>
      </c>
      <c r="G18" s="31" t="str">
        <f>IF(Оборотка[[#This Row],[Метиз]]="","",Оборотка[[#This Row],[Сумма приход]]-Оборотка[[#This Row],[Сумма расход]])</f>
        <v/>
      </c>
    </row>
    <row r="19" spans="1:7" x14ac:dyDescent="0.3">
      <c r="A19" s="8"/>
      <c r="B19" s="23" t="str">
        <f>IF(Оборотка[[#This Row],[Метиз]]="","",SUMIFS(Приход[Кол-во],Приход[Метиз],A19,Приход[С],"&lt;=0",Приход[До],"&gt;=0"))</f>
        <v/>
      </c>
      <c r="C19" s="13" t="str">
        <f>IF(Оборотка[[#This Row],[Метиз]]="","",SUMIFS(Приход[Сумма],Приход[Метиз],Оборотка!A19,Приход[С],"&lt;=0",Приход[До],"&gt;=0"))</f>
        <v/>
      </c>
      <c r="D19" s="23" t="str">
        <f>IF(Оборотка[[#This Row],[Метиз]]="","",SUMIFS(Расход[Кол-во],Расход[Метиз],A19,Расход[C],"&lt;=0",Расход[До],"&gt;=0"))</f>
        <v/>
      </c>
      <c r="E19" s="13" t="str">
        <f>IF(Оборотка[[#This Row],[Метиз]]="","",SUMIFS(Расход[Сумма],Расход[Метиз],A19,Расход[C],"&lt;=0",Расход[До],"&gt;=0"))</f>
        <v/>
      </c>
      <c r="F19" s="24" t="str">
        <f>IF(Оборотка[[#This Row],[Метиз]]="","",Оборотка[[#This Row],[Приход]]-Оборотка[[#This Row],[Расход]])</f>
        <v/>
      </c>
      <c r="G19" s="31" t="str">
        <f>IF(Оборотка[[#This Row],[Метиз]]="","",Оборотка[[#This Row],[Сумма приход]]-Оборотка[[#This Row],[Сумма расход]])</f>
        <v/>
      </c>
    </row>
    <row r="20" spans="1:7" x14ac:dyDescent="0.3">
      <c r="A20" s="8" t="str">
        <f>IF(Номенклатура!A18="","",Номенклатура!A18)</f>
        <v/>
      </c>
      <c r="B20" s="23" t="str">
        <f>IF(Оборотка[[#This Row],[Метиз]]="","",SUMIFS(Приход[Кол-во],Приход[Метиз],A20,Приход[С],"&lt;=0",Приход[До],"&gt;=0"))</f>
        <v/>
      </c>
      <c r="C20" s="13" t="str">
        <f>IF(Оборотка[[#This Row],[Метиз]]="","",SUMIFS(Приход[Сумма],Приход[Метиз],Оборотка!A20,Приход[С],"&lt;=0"))</f>
        <v/>
      </c>
      <c r="D20" s="23" t="str">
        <f>IF(Оборотка[[#This Row],[Метиз]]="","",SUMIFS(Расход[Кол-во],Расход[Метиз],A20,Расход[C],"&lt;=0",Расход[До],"&gt;=0"))</f>
        <v/>
      </c>
      <c r="E20" s="19" t="str">
        <f>IF(Оборотка[[#This Row],[Метиз]]="","",SUMIFS(Расход[Сумма],Расход[Метиз],A20,Расход[C],"&lt;=0",Расход[До],"&gt;=0"))</f>
        <v/>
      </c>
      <c r="F20" s="24" t="str">
        <f>IF(Оборотка[[#This Row],[Метиз]]="","",Оборотка[[#This Row],[Приход]]-Оборотка[[#This Row],[Расход]])</f>
        <v/>
      </c>
      <c r="G20" s="19" t="str">
        <f>IF(Оборотка[[#This Row],[Метиз]]="","",Оборотка[[#This Row],[Сумма приход]]-Оборотка[[#This Row],[Сумма расход]])</f>
        <v/>
      </c>
    </row>
    <row r="21" spans="1:7" x14ac:dyDescent="0.3">
      <c r="A21" s="8" t="str">
        <f>IF(Номенклатура!A19="","",Номенклатура!A19)</f>
        <v/>
      </c>
      <c r="B21" s="23" t="str">
        <f>IF(Оборотка[[#This Row],[Метиз]]="","",SUMIFS(Приход[Кол-во],Приход[Метиз],A21,Приход[С],"&lt;=0",Приход[До],"&gt;=0"))</f>
        <v/>
      </c>
      <c r="C21" s="13" t="str">
        <f>IF(Оборотка[[#This Row],[Метиз]]="","",SUMIFS(Приход[Сумма],Приход[Метиз],Оборотка!A21,Приход[С],"&lt;=0",Приход[До],"&gt;=0"))</f>
        <v/>
      </c>
      <c r="D21" s="23" t="str">
        <f>IF(Оборотка[[#This Row],[Метиз]]="","",SUMIFS(Расход[Кол-во],Расход[Метиз],A21,Расход[C],"&lt;=0",Расход[До],"&gt;=0"))</f>
        <v/>
      </c>
      <c r="E21" s="13" t="str">
        <f>IF(Оборотка[[#This Row],[Метиз]]="","",SUMIFS(Расход[Сумма],Расход[Метиз],A21,Расход[C],"&lt;=0",Расход[До],"&gt;=0"))</f>
        <v/>
      </c>
      <c r="F21" s="24" t="str">
        <f>IF(Оборотка[[#This Row],[Метиз]]="","",Оборотка[[#This Row],[Приход]]-Оборотка[[#This Row],[Расход]])</f>
        <v/>
      </c>
      <c r="G21" s="31" t="str">
        <f>IF(Оборотка[[#This Row],[Метиз]]="","",Оборотка[[#This Row],[Сумма приход]]-Оборотка[[#This Row],[Сумма расход]])</f>
        <v/>
      </c>
    </row>
    <row r="22" spans="1:7" x14ac:dyDescent="0.3">
      <c r="A22" s="10" t="s">
        <v>27</v>
      </c>
      <c r="B22" s="25">
        <f>SUBTOTAL(109,Оборотка[Приход])</f>
        <v>40</v>
      </c>
      <c r="C22" s="17">
        <f>SUBTOTAL(109,Оборотка[Сумма приход])</f>
        <v>404</v>
      </c>
      <c r="D22" s="25">
        <f>SUBTOTAL(109,Оборотка[Расход])</f>
        <v>9</v>
      </c>
      <c r="E22" s="17">
        <f>SUBTOTAL(109,Оборотка[Сумма расход])</f>
        <v>88</v>
      </c>
      <c r="F22" s="26">
        <f>SUBTOTAL(109,Оборотка[Остаток])</f>
        <v>31</v>
      </c>
      <c r="G22" s="17">
        <f>SUBTOTAL(109,Оборотка[Сумма остаток])</f>
        <v>316</v>
      </c>
    </row>
  </sheetData>
  <pageMargins left="0.7" right="0.7" top="0.75" bottom="0.75" header="0.3" footer="0.3"/>
  <ignoredErrors>
    <ignoredError sqref="C21 C6:C19" calculatedColumn="1"/>
  </ignoredErrors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pane ySplit="3" topLeftCell="A4" activePane="bottomLeft" state="frozen"/>
      <selection pane="bottomLeft" activeCell="A18" sqref="A18"/>
    </sheetView>
  </sheetViews>
  <sheetFormatPr defaultRowHeight="13.8" x14ac:dyDescent="0.3"/>
  <cols>
    <col min="1" max="1" width="26.6640625" style="1" customWidth="1"/>
    <col min="2" max="16384" width="8.88671875" style="1"/>
  </cols>
  <sheetData>
    <row r="1" spans="1:1" ht="30" customHeight="1" x14ac:dyDescent="0.3">
      <c r="A1" s="32" t="s">
        <v>18</v>
      </c>
    </row>
    <row r="3" spans="1:1" x14ac:dyDescent="0.3">
      <c r="A3" s="28" t="s">
        <v>5</v>
      </c>
    </row>
    <row r="4" spans="1:1" x14ac:dyDescent="0.3">
      <c r="A4" s="29" t="s">
        <v>0</v>
      </c>
    </row>
    <row r="5" spans="1:1" x14ac:dyDescent="0.3">
      <c r="A5" s="29" t="s">
        <v>3</v>
      </c>
    </row>
    <row r="6" spans="1:1" x14ac:dyDescent="0.3">
      <c r="A6" s="29" t="s">
        <v>4</v>
      </c>
    </row>
    <row r="7" spans="1:1" x14ac:dyDescent="0.3">
      <c r="A7" s="29" t="s">
        <v>6</v>
      </c>
    </row>
    <row r="8" spans="1:1" x14ac:dyDescent="0.3">
      <c r="A8" s="29" t="s">
        <v>7</v>
      </c>
    </row>
    <row r="9" spans="1:1" x14ac:dyDescent="0.3">
      <c r="A9" s="29"/>
    </row>
    <row r="10" spans="1:1" x14ac:dyDescent="0.3">
      <c r="A10" s="30">
        <f>SUBTOTAL(103,Номенклатура[Метиз])</f>
        <v>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3" topLeftCell="A4" activePane="bottomLeft" state="frozen"/>
      <selection pane="bottomLeft" activeCell="A9" sqref="A9"/>
    </sheetView>
  </sheetViews>
  <sheetFormatPr defaultRowHeight="13.8" x14ac:dyDescent="0.3"/>
  <cols>
    <col min="1" max="1" width="20.109375" style="1" customWidth="1"/>
    <col min="2" max="2" width="10.88671875" style="1" customWidth="1"/>
    <col min="3" max="3" width="12.44140625" style="1" customWidth="1"/>
    <col min="4" max="4" width="13.44140625" style="1" customWidth="1"/>
    <col min="5" max="5" width="11.33203125" style="1" customWidth="1"/>
    <col min="6" max="6" width="7" style="1" customWidth="1"/>
    <col min="7" max="7" width="7.33203125" style="1" customWidth="1"/>
    <col min="8" max="16384" width="8.88671875" style="1"/>
  </cols>
  <sheetData>
    <row r="1" spans="1:7" ht="30" customHeight="1" x14ac:dyDescent="0.3">
      <c r="A1" s="32" t="s">
        <v>19</v>
      </c>
    </row>
    <row r="3" spans="1:7" x14ac:dyDescent="0.3">
      <c r="A3" s="5" t="s">
        <v>5</v>
      </c>
      <c r="B3" s="6" t="s">
        <v>2</v>
      </c>
      <c r="C3" s="6" t="s">
        <v>8</v>
      </c>
      <c r="D3" s="12" t="s">
        <v>9</v>
      </c>
      <c r="E3" s="7" t="s">
        <v>1</v>
      </c>
      <c r="F3" s="12" t="s">
        <v>13</v>
      </c>
      <c r="G3" s="12" t="s">
        <v>14</v>
      </c>
    </row>
    <row r="4" spans="1:7" x14ac:dyDescent="0.3">
      <c r="A4" s="8" t="s">
        <v>0</v>
      </c>
      <c r="B4" s="27">
        <v>12</v>
      </c>
      <c r="C4" s="13">
        <v>10</v>
      </c>
      <c r="D4" s="23">
        <f>IF(Приход[[#This Row],[Цена]]="","",Приход[[#This Row],[Кол-во]]*Приход[[#This Row],[Цена]])</f>
        <v>120</v>
      </c>
      <c r="E4" s="14">
        <v>45293</v>
      </c>
      <c r="F4" s="15">
        <f>IF(Приход[[#This Row],[Дата]]="","",Оборотка!$C$3-Приход[[#This Row],[Дата]])</f>
        <v>-1</v>
      </c>
      <c r="G4" s="15">
        <f>IF(Приход[[#This Row],[Дата]]="","",Оборотка!$E$3-Приход[[#This Row],[Дата]])</f>
        <v>3</v>
      </c>
    </row>
    <row r="5" spans="1:7" x14ac:dyDescent="0.3">
      <c r="A5" s="8" t="s">
        <v>6</v>
      </c>
      <c r="B5" s="23">
        <v>10</v>
      </c>
      <c r="C5" s="13">
        <v>7</v>
      </c>
      <c r="D5" s="23">
        <f>IF(Приход[[#This Row],[Цена]]="","",Приход[[#This Row],[Кол-во]]*Приход[[#This Row],[Цена]])</f>
        <v>70</v>
      </c>
      <c r="E5" s="14">
        <v>45294</v>
      </c>
      <c r="F5" s="15">
        <f>IF(Приход[[#This Row],[Дата]]="","",Оборотка!$C$3-Приход[[#This Row],[Дата]])</f>
        <v>-2</v>
      </c>
      <c r="G5" s="15">
        <f>IF(Приход[[#This Row],[Дата]]="","",Оборотка!$E$3-Приход[[#This Row],[Дата]])</f>
        <v>2</v>
      </c>
    </row>
    <row r="6" spans="1:7" x14ac:dyDescent="0.3">
      <c r="A6" s="8" t="s">
        <v>3</v>
      </c>
      <c r="B6" s="23">
        <v>8</v>
      </c>
      <c r="C6" s="13">
        <v>11</v>
      </c>
      <c r="D6" s="23">
        <f>IF(Приход[[#This Row],[Цена]]="","",Приход[[#This Row],[Кол-во]]*Приход[[#This Row],[Цена]])</f>
        <v>88</v>
      </c>
      <c r="E6" s="14">
        <v>45295</v>
      </c>
      <c r="F6" s="15">
        <f>IF(Приход[[#This Row],[Дата]]="","",Оборотка!$C$3-Приход[[#This Row],[Дата]])</f>
        <v>-3</v>
      </c>
      <c r="G6" s="15">
        <f>IF(Приход[[#This Row],[Дата]]="","",Оборотка!$E$3-Приход[[#This Row],[Дата]])</f>
        <v>1</v>
      </c>
    </row>
    <row r="7" spans="1:7" x14ac:dyDescent="0.3">
      <c r="A7" s="8" t="s">
        <v>0</v>
      </c>
      <c r="B7" s="23">
        <v>3</v>
      </c>
      <c r="C7" s="13">
        <v>11</v>
      </c>
      <c r="D7" s="23">
        <f>IF(Приход[[#This Row],[Цена]]="","",Приход[[#This Row],[Кол-во]]*Приход[[#This Row],[Цена]])</f>
        <v>33</v>
      </c>
      <c r="E7" s="14">
        <v>45295</v>
      </c>
      <c r="F7" s="16">
        <f>IF(Приход[[#This Row],[Дата]]="","",Оборотка!$C$3-Приход[[#This Row],[Дата]])</f>
        <v>-3</v>
      </c>
      <c r="G7" s="16">
        <f>IF(Приход[[#This Row],[Дата]]="","",Оборотка!$E$3-Приход[[#This Row],[Дата]])</f>
        <v>1</v>
      </c>
    </row>
    <row r="8" spans="1:7" x14ac:dyDescent="0.3">
      <c r="A8" s="8" t="s">
        <v>7</v>
      </c>
      <c r="B8" s="23">
        <v>2</v>
      </c>
      <c r="C8" s="13">
        <v>9</v>
      </c>
      <c r="D8" s="23">
        <f>IF(Приход[[#This Row],[Цена]]="","",Приход[[#This Row],[Кол-во]]*Приход[[#This Row],[Цена]])</f>
        <v>18</v>
      </c>
      <c r="E8" s="14">
        <v>45295</v>
      </c>
      <c r="F8" s="16">
        <f>IF(Приход[[#This Row],[Дата]]="","",Оборотка!$C$3-Приход[[#This Row],[Дата]])</f>
        <v>-3</v>
      </c>
      <c r="G8" s="16">
        <f>IF(Приход[[#This Row],[Дата]]="","",Оборотка!$E$3-Приход[[#This Row],[Дата]])</f>
        <v>1</v>
      </c>
    </row>
    <row r="9" spans="1:7" x14ac:dyDescent="0.3">
      <c r="A9" s="8" t="s">
        <v>4</v>
      </c>
      <c r="B9" s="23">
        <v>5</v>
      </c>
      <c r="C9" s="13">
        <v>15</v>
      </c>
      <c r="D9" s="23">
        <f>IF(Приход[[#This Row],[Цена]]="","",Приход[[#This Row],[Кол-во]]*Приход[[#This Row],[Цена]])</f>
        <v>75</v>
      </c>
      <c r="E9" s="14">
        <v>45296</v>
      </c>
      <c r="F9" s="16">
        <f>IF(Приход[[#This Row],[Дата]]="","",Оборотка!$C$3-Приход[[#This Row],[Дата]])</f>
        <v>-4</v>
      </c>
      <c r="G9" s="16">
        <f>IF(Приход[[#This Row],[Дата]]="","",Оборотка!$E$3-Приход[[#This Row],[Дата]])</f>
        <v>0</v>
      </c>
    </row>
    <row r="10" spans="1:7" x14ac:dyDescent="0.3">
      <c r="A10" s="8"/>
      <c r="B10" s="23"/>
      <c r="C10" s="13"/>
      <c r="D10" s="23" t="str">
        <f>IF(Приход[[#This Row],[Цена]]="","",Приход[[#This Row],[Кол-во]]*Приход[[#This Row],[Цена]])</f>
        <v/>
      </c>
      <c r="E10" s="14"/>
      <c r="F10" s="16" t="str">
        <f>IF(Приход[[#This Row],[Дата]]="","",Оборотка!$C$3-Приход[[#This Row],[Дата]])</f>
        <v/>
      </c>
      <c r="G10" s="16" t="str">
        <f>IF(Приход[[#This Row],[Дата]]="","",Оборотка!$E$3-Приход[[#This Row],[Дата]])</f>
        <v/>
      </c>
    </row>
    <row r="11" spans="1:7" x14ac:dyDescent="0.3">
      <c r="A11" s="8"/>
      <c r="B11" s="23"/>
      <c r="C11" s="13"/>
      <c r="D11" s="23" t="str">
        <f>IF(Приход[[#This Row],[Цена]]="","",Приход[[#This Row],[Кол-во]]*Приход[[#This Row],[Цена]])</f>
        <v/>
      </c>
      <c r="E11" s="14"/>
      <c r="F11" s="16" t="str">
        <f>IF(Приход[[#This Row],[Дата]]="","",Оборотка!$C$3-Приход[[#This Row],[Дата]])</f>
        <v/>
      </c>
      <c r="G11" s="16" t="str">
        <f>IF(Приход[[#This Row],[Дата]]="","",Оборотка!$E$3-Приход[[#This Row],[Дата]])</f>
        <v/>
      </c>
    </row>
    <row r="12" spans="1:7" x14ac:dyDescent="0.3">
      <c r="A12" s="10"/>
      <c r="B12" s="25"/>
      <c r="C12" s="17"/>
      <c r="D12" s="23" t="str">
        <f>IF(Приход[[#This Row],[Цена]]="","",Приход[[#This Row],[Кол-во]]*Приход[[#This Row],[Цена]])</f>
        <v/>
      </c>
      <c r="E12" s="11"/>
      <c r="F12" s="15" t="str">
        <f>IF(Приход[[#This Row],[Дата]]="","",Оборотка!$C$3-Приход[[#This Row],[Дата]])</f>
        <v/>
      </c>
      <c r="G12" s="15" t="str">
        <f>IF(Приход[[#This Row],[Дата]]="","",Оборотка!$E$3-Приход[[#This Row],[Дата]])</f>
        <v/>
      </c>
    </row>
    <row r="13" spans="1:7" x14ac:dyDescent="0.3">
      <c r="A13" s="37" t="s">
        <v>21</v>
      </c>
      <c r="B13" s="23">
        <f>SUBTOTAL(109,Приход[Кол-во])</f>
        <v>40</v>
      </c>
      <c r="C13" s="13"/>
      <c r="D13" s="13">
        <f>SUBTOTAL(109,Приход[Сумма])</f>
        <v>404</v>
      </c>
      <c r="E13" s="38">
        <f>SUBTOTAL(105,Приход[Дата])</f>
        <v>45293</v>
      </c>
      <c r="F13" s="37"/>
      <c r="G13" s="37"/>
    </row>
  </sheetData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Номенклатура!$A$4:$A$9</xm:f>
          </x14:formula1>
          <xm:sqref>A4:A12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ySplit="3" topLeftCell="A4" activePane="bottomLeft" state="frozen"/>
      <selection pane="bottomLeft" activeCell="C17" sqref="C17"/>
    </sheetView>
  </sheetViews>
  <sheetFormatPr defaultRowHeight="13.8" x14ac:dyDescent="0.3"/>
  <cols>
    <col min="1" max="1" width="21.33203125" style="1" customWidth="1"/>
    <col min="2" max="2" width="9" style="1" bestFit="1" customWidth="1"/>
    <col min="3" max="3" width="12.77734375" style="1" customWidth="1"/>
    <col min="4" max="4" width="13.88671875" style="1" customWidth="1"/>
    <col min="5" max="5" width="11.88671875" style="1" customWidth="1"/>
    <col min="6" max="7" width="5.88671875" style="1" customWidth="1"/>
    <col min="8" max="16384" width="8.88671875" style="1"/>
  </cols>
  <sheetData>
    <row r="1" spans="1:7" ht="30" customHeight="1" x14ac:dyDescent="0.3">
      <c r="A1" s="32" t="s">
        <v>20</v>
      </c>
    </row>
    <row r="3" spans="1:7" x14ac:dyDescent="0.3">
      <c r="A3" s="5" t="s">
        <v>5</v>
      </c>
      <c r="B3" s="6" t="s">
        <v>2</v>
      </c>
      <c r="C3" s="6" t="s">
        <v>8</v>
      </c>
      <c r="D3" s="18" t="s">
        <v>9</v>
      </c>
      <c r="E3" s="6" t="s">
        <v>1</v>
      </c>
      <c r="F3" s="12" t="s">
        <v>15</v>
      </c>
      <c r="G3" s="12" t="s">
        <v>14</v>
      </c>
    </row>
    <row r="4" spans="1:7" x14ac:dyDescent="0.3">
      <c r="A4" s="8" t="s">
        <v>6</v>
      </c>
      <c r="B4" s="23">
        <v>5</v>
      </c>
      <c r="C4" s="13">
        <v>8</v>
      </c>
      <c r="D4" s="19">
        <f>IF(Расход[[#This Row],[Цена]]="","",Расход[[#This Row],[Кол-во]]*Расход[[#This Row],[Цена]])</f>
        <v>40</v>
      </c>
      <c r="E4" s="20">
        <v>45293</v>
      </c>
      <c r="F4" s="15">
        <f>IF(Расход[[#This Row],[Дата]]="","",Оборотка!$C$3-Расход[[#This Row],[Дата]])</f>
        <v>-1</v>
      </c>
      <c r="G4" s="15">
        <f>IF(Расход[[#This Row],[Дата]]="","",Оборотка!$E$3-Расход[[#This Row],[Дата]])</f>
        <v>3</v>
      </c>
    </row>
    <row r="5" spans="1:7" x14ac:dyDescent="0.3">
      <c r="A5" s="8" t="s">
        <v>3</v>
      </c>
      <c r="B5" s="23">
        <v>4</v>
      </c>
      <c r="C5" s="13">
        <v>12</v>
      </c>
      <c r="D5" s="19">
        <f>IF(Расход[[#This Row],[Цена]]="","",Расход[[#This Row],[Кол-во]]*Расход[[#This Row],[Цена]])</f>
        <v>48</v>
      </c>
      <c r="E5" s="14">
        <v>45296</v>
      </c>
      <c r="F5" s="15">
        <f>IF(Расход[[#This Row],[Дата]]="","",Оборотка!$C$3-Расход[[#This Row],[Дата]])</f>
        <v>-4</v>
      </c>
      <c r="G5" s="15">
        <f>IF(Расход[[#This Row],[Дата]]="","",Оборотка!$E$3-Расход[[#This Row],[Дата]])</f>
        <v>0</v>
      </c>
    </row>
    <row r="6" spans="1:7" x14ac:dyDescent="0.3">
      <c r="A6" s="8"/>
      <c r="B6" s="23"/>
      <c r="C6" s="13"/>
      <c r="D6" s="19" t="str">
        <f>IF(Расход[[#This Row],[Цена]]="","",Расход[[#This Row],[Кол-во]]*Расход[[#This Row],[Цена]])</f>
        <v/>
      </c>
      <c r="E6" s="9"/>
      <c r="F6" s="15" t="str">
        <f>IF(Расход[[#This Row],[Дата]]="","",Оборотка!$C$3-Расход[[#This Row],[Дата]])</f>
        <v/>
      </c>
      <c r="G6" s="15" t="str">
        <f>IF(Расход[[#This Row],[Дата]]="","",Оборотка!$E$3-Расход[[#This Row],[Дата]])</f>
        <v/>
      </c>
    </row>
    <row r="7" spans="1:7" x14ac:dyDescent="0.3">
      <c r="A7" s="8"/>
      <c r="B7" s="23"/>
      <c r="C7" s="13"/>
      <c r="D7" s="19" t="str">
        <f>IF(Расход[[#This Row],[Цена]]="","",Расход[[#This Row],[Кол-во]]*Расход[[#This Row],[Цена]])</f>
        <v/>
      </c>
      <c r="E7" s="9"/>
      <c r="F7" s="15" t="str">
        <f>IF(Расход[[#This Row],[Дата]]="","",Оборотка!$C$3-Расход[[#This Row],[Дата]])</f>
        <v/>
      </c>
      <c r="G7" s="15" t="str">
        <f>IF(Расход[[#This Row],[Дата]]="","",Оборотка!$E$3-Расход[[#This Row],[Дата]])</f>
        <v/>
      </c>
    </row>
    <row r="8" spans="1:7" x14ac:dyDescent="0.3">
      <c r="A8" s="10"/>
      <c r="B8" s="25"/>
      <c r="C8" s="17"/>
      <c r="D8" s="19" t="str">
        <f>IF(Расход[[#This Row],[Цена]]="","",Расход[[#This Row],[Кол-во]]*Расход[[#This Row],[Цена]])</f>
        <v/>
      </c>
      <c r="E8" s="11"/>
      <c r="F8" s="15" t="str">
        <f>IF(Расход[[#This Row],[Дата]]="","",Оборотка!$C$3-Расход[[#This Row],[Дата]])</f>
        <v/>
      </c>
      <c r="G8" s="15" t="str">
        <f>IF(Расход[[#This Row],[Дата]]="","",Оборотка!$E$3-Расход[[#This Row],[Дата]])</f>
        <v/>
      </c>
    </row>
    <row r="9" spans="1:7" x14ac:dyDescent="0.3">
      <c r="A9" s="37" t="s">
        <v>27</v>
      </c>
      <c r="B9" s="23">
        <f>SUBTOTAL(109,Расход[Кол-во])</f>
        <v>9</v>
      </c>
      <c r="C9" s="13"/>
      <c r="D9" s="13">
        <f>SUBTOTAL(109,Расход[Сумма])</f>
        <v>88</v>
      </c>
      <c r="E9" s="37">
        <f>SUBTOTAL(103,Расход[Дата])</f>
        <v>2</v>
      </c>
      <c r="F9" s="37"/>
      <c r="G9" s="37"/>
    </row>
  </sheetData>
  <dataConsolidate function="varp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Номенклатура!$A$4:$A$9</xm:f>
          </x14:formula1>
          <xm:sqref>A4:A8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pane ySplit="2" topLeftCell="A3" activePane="bottomLeft" state="frozen"/>
      <selection pane="bottomLeft" activeCell="K11" sqref="K11"/>
    </sheetView>
  </sheetViews>
  <sheetFormatPr defaultRowHeight="13.8" x14ac:dyDescent="0.3"/>
  <cols>
    <col min="1" max="8" width="8.88671875" style="1"/>
    <col min="9" max="9" width="10.44140625" style="1" customWidth="1"/>
    <col min="10" max="16384" width="8.88671875" style="1"/>
  </cols>
  <sheetData>
    <row r="1" spans="1:9" ht="30" customHeight="1" x14ac:dyDescent="0.3">
      <c r="A1" s="32" t="s">
        <v>28</v>
      </c>
      <c r="B1" s="33"/>
      <c r="C1" s="33"/>
      <c r="I1" s="44" t="s">
        <v>61</v>
      </c>
    </row>
    <row r="3" spans="1:9" ht="20.399999999999999" x14ac:dyDescent="0.3">
      <c r="A3" s="39" t="s">
        <v>39</v>
      </c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1" t="s">
        <v>37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41" t="s">
        <v>38</v>
      </c>
      <c r="B5" s="41"/>
      <c r="C5" s="41"/>
      <c r="D5" s="41"/>
      <c r="E5" s="41"/>
      <c r="F5" s="41"/>
      <c r="G5" s="41"/>
      <c r="H5" s="41"/>
      <c r="I5" s="41"/>
    </row>
    <row r="6" spans="1:9" x14ac:dyDescent="0.3">
      <c r="A6" s="41" t="s">
        <v>56</v>
      </c>
      <c r="B6" s="41"/>
      <c r="C6" s="41"/>
      <c r="D6" s="41"/>
      <c r="E6" s="41"/>
      <c r="F6" s="41"/>
      <c r="G6" s="41"/>
      <c r="H6" s="41"/>
      <c r="I6" s="41"/>
    </row>
    <row r="7" spans="1:9" x14ac:dyDescent="0.3">
      <c r="A7" s="41" t="s">
        <v>40</v>
      </c>
      <c r="B7" s="41"/>
      <c r="C7" s="41"/>
      <c r="D7" s="41"/>
      <c r="E7" s="41"/>
      <c r="F7" s="41"/>
      <c r="G7" s="41"/>
      <c r="H7" s="41"/>
      <c r="I7" s="41"/>
    </row>
    <row r="8" spans="1:9" x14ac:dyDescent="0.3">
      <c r="A8" s="41" t="s">
        <v>41</v>
      </c>
      <c r="B8" s="41"/>
      <c r="C8" s="41"/>
      <c r="D8" s="41"/>
      <c r="E8" s="41"/>
      <c r="F8" s="41"/>
      <c r="G8" s="41"/>
      <c r="H8" s="41"/>
      <c r="I8" s="41"/>
    </row>
    <row r="9" spans="1:9" x14ac:dyDescent="0.3">
      <c r="A9" s="42" t="s">
        <v>52</v>
      </c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3" t="s">
        <v>51</v>
      </c>
      <c r="B10" s="43"/>
      <c r="C10" s="43"/>
      <c r="D10" s="43"/>
      <c r="E10" s="43"/>
      <c r="F10" s="43"/>
      <c r="G10" s="43"/>
      <c r="H10" s="43"/>
      <c r="I10" s="43"/>
    </row>
    <row r="11" spans="1:9" x14ac:dyDescent="0.3">
      <c r="A11" s="43" t="s">
        <v>53</v>
      </c>
      <c r="B11" s="43"/>
      <c r="C11" s="43"/>
      <c r="D11" s="43"/>
      <c r="E11" s="43"/>
      <c r="F11" s="43"/>
      <c r="G11" s="43"/>
      <c r="H11" s="43"/>
      <c r="I11" s="43"/>
    </row>
    <row r="12" spans="1:9" ht="20.399999999999999" x14ac:dyDescent="0.3">
      <c r="A12" s="39" t="s">
        <v>42</v>
      </c>
      <c r="B12" s="41"/>
      <c r="C12" s="41"/>
      <c r="D12" s="41"/>
      <c r="E12" s="41"/>
      <c r="F12" s="41"/>
      <c r="G12" s="41"/>
      <c r="H12" s="41"/>
      <c r="I12" s="41"/>
    </row>
    <row r="13" spans="1:9" x14ac:dyDescent="0.3">
      <c r="A13" s="41" t="s">
        <v>29</v>
      </c>
      <c r="B13" s="41"/>
      <c r="C13" s="41"/>
      <c r="D13" s="41"/>
      <c r="E13" s="41"/>
      <c r="F13" s="41"/>
      <c r="G13" s="41"/>
      <c r="H13" s="41"/>
      <c r="I13" s="41"/>
    </row>
    <row r="14" spans="1:9" x14ac:dyDescent="0.3">
      <c r="A14" s="41" t="s">
        <v>30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3">
      <c r="A15" s="41" t="s">
        <v>31</v>
      </c>
      <c r="B15" s="41"/>
      <c r="C15" s="41"/>
      <c r="D15" s="41"/>
      <c r="E15" s="41"/>
      <c r="F15" s="41"/>
      <c r="G15" s="41"/>
      <c r="H15" s="41"/>
      <c r="I15" s="41"/>
    </row>
    <row r="16" spans="1:9" x14ac:dyDescent="0.3">
      <c r="A16" s="41" t="s">
        <v>32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3">
      <c r="A17" s="41" t="s">
        <v>33</v>
      </c>
      <c r="B17" s="41"/>
      <c r="C17" s="41"/>
      <c r="D17" s="41"/>
      <c r="E17" s="41"/>
      <c r="F17" s="41"/>
      <c r="G17" s="41"/>
      <c r="H17" s="41"/>
      <c r="I17" s="41"/>
    </row>
    <row r="18" spans="1:9" x14ac:dyDescent="0.3">
      <c r="A18" s="41" t="s">
        <v>34</v>
      </c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41" t="s">
        <v>35</v>
      </c>
      <c r="B19" s="41"/>
      <c r="C19" s="41"/>
      <c r="D19" s="41"/>
      <c r="E19" s="41"/>
      <c r="F19" s="41"/>
      <c r="G19" s="41"/>
      <c r="H19" s="41"/>
      <c r="I19" s="41"/>
    </row>
    <row r="20" spans="1:9" x14ac:dyDescent="0.3">
      <c r="A20" s="41" t="s">
        <v>36</v>
      </c>
      <c r="B20" s="41"/>
      <c r="C20" s="41"/>
      <c r="D20" s="41"/>
      <c r="E20" s="41"/>
      <c r="F20" s="41"/>
      <c r="G20" s="41"/>
      <c r="H20" s="41"/>
      <c r="I20" s="41"/>
    </row>
    <row r="21" spans="1:9" x14ac:dyDescent="0.3">
      <c r="A21" s="41" t="s">
        <v>47</v>
      </c>
      <c r="B21" s="41"/>
      <c r="C21" s="41"/>
      <c r="D21" s="41"/>
      <c r="E21" s="41"/>
      <c r="F21" s="41"/>
      <c r="G21" s="41"/>
      <c r="H21" s="41"/>
      <c r="I21" s="41"/>
    </row>
    <row r="22" spans="1:9" x14ac:dyDescent="0.3">
      <c r="A22" s="41" t="s">
        <v>48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3">
      <c r="A23" s="41" t="s">
        <v>49</v>
      </c>
      <c r="B23" s="41"/>
      <c r="C23" s="41"/>
      <c r="D23" s="41"/>
      <c r="E23" s="41"/>
      <c r="F23" s="41"/>
      <c r="G23" s="41"/>
      <c r="H23" s="41"/>
      <c r="I23" s="41"/>
    </row>
    <row r="24" spans="1:9" x14ac:dyDescent="0.3">
      <c r="A24" s="41"/>
      <c r="B24" s="41"/>
      <c r="C24" s="41"/>
      <c r="D24" s="41"/>
      <c r="E24" s="41"/>
      <c r="F24" s="41"/>
      <c r="G24" s="41"/>
      <c r="H24" s="41"/>
      <c r="I24" s="41"/>
    </row>
    <row r="25" spans="1:9" x14ac:dyDescent="0.3">
      <c r="A25" s="41"/>
      <c r="B25" s="41"/>
      <c r="C25" s="41"/>
      <c r="D25" s="41"/>
      <c r="E25" s="41"/>
      <c r="F25" s="41"/>
      <c r="G25" s="41"/>
      <c r="H25" s="41"/>
      <c r="I25" s="41"/>
    </row>
    <row r="26" spans="1:9" x14ac:dyDescent="0.3">
      <c r="A26" s="41"/>
      <c r="B26" s="41"/>
      <c r="C26" s="41"/>
      <c r="D26" s="41"/>
      <c r="E26" s="41"/>
      <c r="F26" s="41"/>
      <c r="G26" s="41"/>
      <c r="H26" s="41"/>
      <c r="I26" s="41"/>
    </row>
    <row r="27" spans="1:9" x14ac:dyDescent="0.3">
      <c r="A27" s="41"/>
      <c r="B27" s="41"/>
      <c r="C27" s="41"/>
      <c r="D27" s="41"/>
      <c r="E27" s="41"/>
      <c r="F27" s="41"/>
      <c r="G27" s="41"/>
      <c r="H27" s="41"/>
      <c r="I27" s="41"/>
    </row>
    <row r="28" spans="1:9" x14ac:dyDescent="0.3">
      <c r="A28" s="41"/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/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/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1"/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1"/>
      <c r="B32" s="41"/>
      <c r="C32" s="41"/>
      <c r="D32" s="41"/>
      <c r="E32" s="41"/>
      <c r="F32" s="41"/>
      <c r="G32" s="41"/>
      <c r="H32" s="41"/>
      <c r="I32" s="41"/>
    </row>
    <row r="33" spans="1:9" x14ac:dyDescent="0.3">
      <c r="A33" s="41"/>
      <c r="B33" s="41"/>
      <c r="C33" s="41"/>
      <c r="D33" s="41"/>
      <c r="E33" s="41"/>
      <c r="F33" s="41"/>
      <c r="G33" s="41"/>
      <c r="H33" s="41"/>
      <c r="I33" s="41"/>
    </row>
    <row r="34" spans="1:9" x14ac:dyDescent="0.3">
      <c r="A34" s="41"/>
      <c r="B34" s="41"/>
      <c r="C34" s="41"/>
      <c r="D34" s="41"/>
      <c r="E34" s="41"/>
      <c r="F34" s="41"/>
      <c r="G34" s="41"/>
      <c r="H34" s="41"/>
      <c r="I34" s="41"/>
    </row>
    <row r="35" spans="1:9" x14ac:dyDescent="0.3">
      <c r="A35" s="41"/>
      <c r="B35" s="41"/>
      <c r="C35" s="41"/>
      <c r="D35" s="41"/>
      <c r="E35" s="41"/>
      <c r="F35" s="41"/>
      <c r="G35" s="41"/>
      <c r="H35" s="41"/>
      <c r="I35" s="41"/>
    </row>
    <row r="36" spans="1:9" x14ac:dyDescent="0.3">
      <c r="A36" s="41"/>
      <c r="B36" s="41"/>
      <c r="C36" s="41"/>
      <c r="D36" s="41"/>
      <c r="E36" s="41"/>
      <c r="F36" s="41"/>
      <c r="G36" s="41"/>
      <c r="H36" s="41"/>
      <c r="I36" s="41"/>
    </row>
    <row r="37" spans="1:9" x14ac:dyDescent="0.3">
      <c r="A37" s="41"/>
      <c r="B37" s="41"/>
      <c r="C37" s="41"/>
      <c r="D37" s="41"/>
      <c r="E37" s="41"/>
      <c r="F37" s="41"/>
      <c r="G37" s="41"/>
      <c r="H37" s="41"/>
      <c r="I37" s="41"/>
    </row>
    <row r="38" spans="1:9" x14ac:dyDescent="0.3">
      <c r="A38" s="41"/>
      <c r="B38" s="41"/>
      <c r="C38" s="41"/>
      <c r="D38" s="41"/>
      <c r="E38" s="41"/>
      <c r="F38" s="41"/>
      <c r="G38" s="41"/>
      <c r="H38" s="41"/>
      <c r="I38" s="41"/>
    </row>
    <row r="39" spans="1:9" x14ac:dyDescent="0.3">
      <c r="A39" s="41"/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41"/>
      <c r="B40" s="41"/>
      <c r="C40" s="41"/>
      <c r="D40" s="41"/>
      <c r="E40" s="41"/>
      <c r="F40" s="41"/>
      <c r="G40" s="41"/>
      <c r="H40" s="41"/>
      <c r="I40" s="41"/>
    </row>
    <row r="41" spans="1:9" x14ac:dyDescent="0.3">
      <c r="A41" s="41"/>
      <c r="B41" s="41"/>
      <c r="C41" s="41"/>
      <c r="D41" s="41"/>
      <c r="E41" s="41"/>
      <c r="F41" s="41"/>
      <c r="G41" s="41"/>
      <c r="H41" s="41"/>
      <c r="I41" s="41"/>
    </row>
    <row r="42" spans="1:9" x14ac:dyDescent="0.3">
      <c r="A42" s="41"/>
      <c r="B42" s="41"/>
      <c r="C42" s="41"/>
      <c r="D42" s="41"/>
      <c r="E42" s="41"/>
      <c r="F42" s="41"/>
      <c r="G42" s="41"/>
      <c r="H42" s="41"/>
      <c r="I42" s="41"/>
    </row>
    <row r="43" spans="1:9" x14ac:dyDescent="0.3">
      <c r="A43" s="41"/>
      <c r="B43" s="41"/>
      <c r="C43" s="41"/>
      <c r="D43" s="41"/>
      <c r="E43" s="41"/>
      <c r="F43" s="41"/>
      <c r="G43" s="41"/>
      <c r="H43" s="41"/>
      <c r="I43" s="41"/>
    </row>
    <row r="44" spans="1:9" x14ac:dyDescent="0.3">
      <c r="A44" s="41"/>
      <c r="B44" s="41"/>
      <c r="C44" s="41"/>
      <c r="D44" s="41"/>
      <c r="E44" s="41"/>
      <c r="F44" s="41"/>
      <c r="G44" s="41"/>
      <c r="H44" s="41"/>
      <c r="I44" s="41"/>
    </row>
    <row r="45" spans="1:9" x14ac:dyDescent="0.3">
      <c r="A45" s="41"/>
      <c r="B45" s="41"/>
      <c r="C45" s="41"/>
      <c r="D45" s="41"/>
      <c r="E45" s="41"/>
      <c r="F45" s="41"/>
      <c r="G45" s="41"/>
      <c r="H45" s="41"/>
      <c r="I45" s="41"/>
    </row>
    <row r="46" spans="1:9" x14ac:dyDescent="0.3">
      <c r="A46" s="41"/>
      <c r="B46" s="41"/>
      <c r="C46" s="41"/>
      <c r="D46" s="41"/>
      <c r="E46" s="41"/>
      <c r="F46" s="41"/>
      <c r="G46" s="41"/>
      <c r="H46" s="41"/>
      <c r="I46" s="41"/>
    </row>
    <row r="47" spans="1:9" x14ac:dyDescent="0.3">
      <c r="A47" s="41"/>
      <c r="B47" s="41"/>
      <c r="C47" s="41"/>
      <c r="D47" s="41"/>
      <c r="E47" s="41"/>
      <c r="F47" s="41"/>
      <c r="G47" s="41"/>
      <c r="H47" s="41"/>
      <c r="I47" s="41"/>
    </row>
    <row r="48" spans="1:9" x14ac:dyDescent="0.3">
      <c r="A48" s="41"/>
      <c r="B48" s="41"/>
      <c r="C48" s="41"/>
      <c r="D48" s="41"/>
      <c r="E48" s="41"/>
      <c r="F48" s="41"/>
      <c r="G48" s="41"/>
      <c r="H48" s="41"/>
      <c r="I48" s="41"/>
    </row>
    <row r="49" spans="1:9" x14ac:dyDescent="0.3">
      <c r="A49" s="41"/>
      <c r="B49" s="41"/>
      <c r="C49" s="41"/>
      <c r="D49" s="41"/>
      <c r="E49" s="41"/>
      <c r="F49" s="41"/>
      <c r="G49" s="41"/>
      <c r="H49" s="41"/>
      <c r="I49" s="41"/>
    </row>
    <row r="50" spans="1:9" x14ac:dyDescent="0.3">
      <c r="A50" s="41"/>
      <c r="B50" s="41"/>
      <c r="C50" s="41"/>
      <c r="D50" s="41"/>
      <c r="E50" s="41"/>
      <c r="F50" s="41"/>
      <c r="G50" s="41"/>
      <c r="H50" s="41"/>
      <c r="I50" s="41"/>
    </row>
    <row r="51" spans="1:9" x14ac:dyDescent="0.3">
      <c r="A51" s="41" t="s">
        <v>50</v>
      </c>
      <c r="B51" s="41"/>
      <c r="C51" s="41"/>
      <c r="D51" s="41"/>
      <c r="E51" s="41"/>
      <c r="F51" s="41"/>
      <c r="G51" s="41"/>
      <c r="H51" s="41"/>
      <c r="I51" s="41"/>
    </row>
    <row r="52" spans="1:9" x14ac:dyDescent="0.3">
      <c r="A52" s="41" t="s">
        <v>54</v>
      </c>
      <c r="B52" s="41"/>
      <c r="C52" s="41"/>
      <c r="D52" s="41"/>
      <c r="E52" s="41"/>
      <c r="F52" s="41"/>
      <c r="G52" s="41"/>
      <c r="H52" s="41"/>
      <c r="I52" s="41"/>
    </row>
    <row r="53" spans="1:9" x14ac:dyDescent="0.3">
      <c r="A53" s="41" t="s">
        <v>55</v>
      </c>
      <c r="B53" s="41"/>
      <c r="C53" s="41"/>
      <c r="D53" s="41"/>
      <c r="E53" s="41"/>
      <c r="F53" s="41"/>
      <c r="G53" s="41"/>
      <c r="H53" s="41"/>
      <c r="I53" s="41"/>
    </row>
    <row r="54" spans="1:9" x14ac:dyDescent="0.3">
      <c r="A54" s="41"/>
      <c r="B54" s="41"/>
      <c r="C54" s="41"/>
      <c r="D54" s="41"/>
      <c r="E54" s="41"/>
      <c r="F54" s="41"/>
      <c r="G54" s="41"/>
      <c r="H54" s="41"/>
      <c r="I54" s="41"/>
    </row>
    <row r="55" spans="1:9" x14ac:dyDescent="0.3">
      <c r="A55" s="41"/>
      <c r="B55" s="41"/>
      <c r="C55" s="41"/>
      <c r="D55" s="41"/>
      <c r="E55" s="41"/>
      <c r="F55" s="41"/>
      <c r="G55" s="41"/>
      <c r="H55" s="41"/>
      <c r="I55" s="41"/>
    </row>
    <row r="56" spans="1:9" x14ac:dyDescent="0.3">
      <c r="A56" s="41"/>
      <c r="B56" s="41"/>
      <c r="C56" s="41"/>
      <c r="D56" s="41"/>
      <c r="E56" s="41"/>
      <c r="F56" s="41"/>
      <c r="G56" s="41"/>
      <c r="H56" s="41"/>
      <c r="I56" s="41"/>
    </row>
    <row r="57" spans="1:9" x14ac:dyDescent="0.3">
      <c r="A57" s="41"/>
      <c r="B57" s="41"/>
      <c r="C57" s="41"/>
      <c r="D57" s="41"/>
      <c r="E57" s="41"/>
      <c r="F57" s="41"/>
      <c r="G57" s="41"/>
      <c r="H57" s="41"/>
      <c r="I57" s="41"/>
    </row>
    <row r="58" spans="1:9" x14ac:dyDescent="0.3">
      <c r="A58" s="41"/>
      <c r="B58" s="41"/>
      <c r="C58" s="41"/>
      <c r="D58" s="41"/>
      <c r="E58" s="41"/>
      <c r="F58" s="41"/>
      <c r="G58" s="41"/>
      <c r="H58" s="41"/>
      <c r="I58" s="41"/>
    </row>
    <row r="59" spans="1:9" x14ac:dyDescent="0.3">
      <c r="A59" s="41"/>
      <c r="B59" s="41"/>
      <c r="C59" s="41"/>
      <c r="D59" s="41"/>
      <c r="E59" s="41"/>
      <c r="F59" s="41"/>
      <c r="G59" s="41"/>
      <c r="H59" s="41"/>
      <c r="I59" s="41"/>
    </row>
    <row r="60" spans="1:9" x14ac:dyDescent="0.3">
      <c r="A60" s="41"/>
      <c r="B60" s="41"/>
      <c r="C60" s="41"/>
      <c r="D60" s="41"/>
      <c r="E60" s="41"/>
      <c r="F60" s="41"/>
      <c r="G60" s="41"/>
      <c r="H60" s="41"/>
      <c r="I60" s="41"/>
    </row>
    <row r="61" spans="1:9" x14ac:dyDescent="0.3">
      <c r="A61" s="41"/>
      <c r="B61" s="41"/>
      <c r="C61" s="41"/>
      <c r="D61" s="41"/>
      <c r="E61" s="41"/>
      <c r="F61" s="41"/>
      <c r="G61" s="41"/>
      <c r="H61" s="41"/>
      <c r="I61" s="41"/>
    </row>
    <row r="62" spans="1:9" x14ac:dyDescent="0.3">
      <c r="A62" s="41"/>
      <c r="B62" s="41"/>
      <c r="C62" s="41"/>
      <c r="D62" s="41"/>
      <c r="E62" s="41"/>
      <c r="F62" s="41"/>
      <c r="G62" s="41"/>
      <c r="H62" s="41"/>
      <c r="I62" s="41"/>
    </row>
    <row r="63" spans="1:9" x14ac:dyDescent="0.3">
      <c r="A63" s="41"/>
      <c r="B63" s="41"/>
      <c r="C63" s="41"/>
      <c r="D63" s="41"/>
      <c r="E63" s="41"/>
      <c r="F63" s="41"/>
      <c r="G63" s="41"/>
      <c r="H63" s="41"/>
      <c r="I63" s="41"/>
    </row>
    <row r="64" spans="1:9" x14ac:dyDescent="0.3">
      <c r="A64" s="41"/>
      <c r="B64" s="41"/>
      <c r="C64" s="41"/>
      <c r="D64" s="41"/>
      <c r="E64" s="41"/>
      <c r="F64" s="41"/>
      <c r="G64" s="41"/>
      <c r="H64" s="41"/>
      <c r="I64" s="41"/>
    </row>
    <row r="65" spans="1:9" x14ac:dyDescent="0.3">
      <c r="A65" s="41"/>
      <c r="B65" s="41"/>
      <c r="C65" s="41"/>
      <c r="D65" s="41"/>
      <c r="E65" s="41"/>
      <c r="F65" s="41"/>
      <c r="G65" s="41"/>
      <c r="H65" s="41"/>
      <c r="I65" s="41"/>
    </row>
    <row r="66" spans="1:9" x14ac:dyDescent="0.3">
      <c r="A66" s="41"/>
      <c r="B66" s="41"/>
      <c r="C66" s="41"/>
      <c r="D66" s="41"/>
      <c r="E66" s="41"/>
      <c r="F66" s="41"/>
      <c r="G66" s="41"/>
      <c r="H66" s="41"/>
      <c r="I66" s="41"/>
    </row>
    <row r="67" spans="1:9" x14ac:dyDescent="0.3">
      <c r="A67" s="41"/>
      <c r="B67" s="41"/>
      <c r="C67" s="41"/>
      <c r="D67" s="41"/>
      <c r="E67" s="41"/>
      <c r="F67" s="41"/>
      <c r="G67" s="41"/>
      <c r="H67" s="41"/>
      <c r="I67" s="41"/>
    </row>
    <row r="68" spans="1:9" x14ac:dyDescent="0.3">
      <c r="A68" s="41"/>
      <c r="B68" s="41"/>
      <c r="C68" s="41"/>
      <c r="D68" s="41"/>
      <c r="E68" s="41"/>
      <c r="F68" s="41"/>
      <c r="G68" s="41"/>
      <c r="H68" s="41"/>
      <c r="I68" s="41"/>
    </row>
    <row r="69" spans="1:9" x14ac:dyDescent="0.3">
      <c r="A69" s="41"/>
      <c r="B69" s="41"/>
      <c r="C69" s="41"/>
      <c r="D69" s="41"/>
      <c r="E69" s="41"/>
      <c r="F69" s="41"/>
      <c r="G69" s="41"/>
      <c r="H69" s="41"/>
      <c r="I69" s="41"/>
    </row>
    <row r="70" spans="1:9" x14ac:dyDescent="0.3">
      <c r="A70" s="42" t="s">
        <v>43</v>
      </c>
      <c r="B70" s="42"/>
      <c r="C70" s="42"/>
      <c r="D70" s="42"/>
      <c r="E70" s="42"/>
      <c r="F70" s="42"/>
      <c r="G70" s="42"/>
      <c r="H70" s="42"/>
      <c r="I70" s="42"/>
    </row>
    <row r="71" spans="1:9" x14ac:dyDescent="0.3">
      <c r="A71" s="42" t="s">
        <v>44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3">
      <c r="A72" s="42" t="s">
        <v>45</v>
      </c>
      <c r="B72" s="41"/>
      <c r="C72" s="41"/>
      <c r="D72" s="41"/>
      <c r="E72" s="41"/>
      <c r="F72" s="41"/>
      <c r="G72" s="41"/>
      <c r="H72" s="41"/>
      <c r="I72" s="41"/>
    </row>
    <row r="73" spans="1:9" x14ac:dyDescent="0.3">
      <c r="A73" s="41"/>
      <c r="B73" s="41"/>
      <c r="C73" s="41"/>
      <c r="D73" s="41"/>
      <c r="E73" s="41"/>
      <c r="F73" s="41"/>
      <c r="G73" s="41"/>
      <c r="H73" s="41"/>
      <c r="I73" s="41"/>
    </row>
    <row r="74" spans="1:9" x14ac:dyDescent="0.3">
      <c r="A74" s="41"/>
      <c r="B74" s="41"/>
      <c r="C74" s="41"/>
      <c r="D74" s="41"/>
      <c r="E74" s="41"/>
      <c r="F74" s="41"/>
      <c r="G74" s="41"/>
      <c r="H74" s="41"/>
      <c r="I74" s="41"/>
    </row>
    <row r="75" spans="1:9" x14ac:dyDescent="0.3">
      <c r="A75" s="41"/>
      <c r="B75" s="41"/>
      <c r="C75" s="41"/>
      <c r="D75" s="41"/>
      <c r="E75" s="41"/>
      <c r="F75" s="41"/>
      <c r="G75" s="41"/>
      <c r="H75" s="41"/>
      <c r="I75" s="41"/>
    </row>
    <row r="76" spans="1:9" x14ac:dyDescent="0.3">
      <c r="A76" s="41"/>
      <c r="B76" s="41"/>
      <c r="C76" s="41"/>
      <c r="D76" s="41"/>
      <c r="E76" s="41"/>
      <c r="F76" s="41"/>
      <c r="G76" s="41"/>
      <c r="H76" s="41"/>
      <c r="I76" s="41"/>
    </row>
    <row r="77" spans="1:9" x14ac:dyDescent="0.3">
      <c r="A77" s="41"/>
      <c r="B77" s="41"/>
      <c r="C77" s="41"/>
      <c r="D77" s="41"/>
      <c r="E77" s="41"/>
      <c r="F77" s="41"/>
      <c r="G77" s="41"/>
      <c r="H77" s="41"/>
      <c r="I77" s="41"/>
    </row>
    <row r="78" spans="1:9" x14ac:dyDescent="0.3">
      <c r="A78" s="41"/>
      <c r="B78" s="41"/>
      <c r="C78" s="41"/>
      <c r="D78" s="41"/>
      <c r="E78" s="41"/>
      <c r="F78" s="41"/>
      <c r="G78" s="41"/>
      <c r="H78" s="41"/>
      <c r="I78" s="41"/>
    </row>
    <row r="79" spans="1:9" x14ac:dyDescent="0.3">
      <c r="A79" s="41"/>
      <c r="B79" s="41"/>
      <c r="C79" s="41"/>
      <c r="D79" s="41"/>
      <c r="E79" s="41"/>
      <c r="F79" s="41"/>
      <c r="G79" s="41"/>
      <c r="H79" s="41"/>
      <c r="I79" s="41"/>
    </row>
    <row r="80" spans="1:9" x14ac:dyDescent="0.3">
      <c r="A80" s="41"/>
      <c r="B80" s="41"/>
      <c r="C80" s="41"/>
      <c r="D80" s="41"/>
      <c r="E80" s="41"/>
      <c r="F80" s="41"/>
      <c r="G80" s="41"/>
      <c r="H80" s="41"/>
      <c r="I80" s="41"/>
    </row>
    <row r="81" spans="1:9" x14ac:dyDescent="0.3">
      <c r="A81" s="41"/>
      <c r="B81" s="41"/>
      <c r="C81" s="41"/>
      <c r="D81" s="41"/>
      <c r="E81" s="41"/>
      <c r="F81" s="41"/>
      <c r="G81" s="41"/>
      <c r="H81" s="41"/>
      <c r="I81" s="41"/>
    </row>
    <row r="82" spans="1:9" x14ac:dyDescent="0.3">
      <c r="A82" s="41"/>
      <c r="B82" s="41"/>
      <c r="C82" s="41"/>
      <c r="D82" s="41"/>
      <c r="E82" s="41"/>
      <c r="F82" s="41"/>
      <c r="G82" s="41"/>
      <c r="H82" s="41"/>
      <c r="I82" s="41"/>
    </row>
    <row r="83" spans="1:9" x14ac:dyDescent="0.3">
      <c r="A83" s="41"/>
      <c r="B83" s="41"/>
      <c r="C83" s="41"/>
      <c r="D83" s="41"/>
      <c r="E83" s="41"/>
      <c r="F83" s="41"/>
      <c r="G83" s="41"/>
      <c r="H83" s="41"/>
      <c r="I83" s="41"/>
    </row>
    <row r="84" spans="1:9" x14ac:dyDescent="0.3">
      <c r="A84" s="41"/>
      <c r="B84" s="41"/>
      <c r="C84" s="41"/>
      <c r="D84" s="41"/>
      <c r="E84" s="41"/>
      <c r="F84" s="41"/>
      <c r="G84" s="41"/>
      <c r="H84" s="41"/>
      <c r="I84" s="41"/>
    </row>
    <row r="85" spans="1:9" x14ac:dyDescent="0.3">
      <c r="A85" s="41"/>
      <c r="B85" s="41"/>
      <c r="C85" s="41"/>
      <c r="D85" s="41"/>
      <c r="E85" s="41"/>
      <c r="F85" s="41"/>
      <c r="G85" s="41"/>
      <c r="H85" s="41"/>
      <c r="I85" s="41"/>
    </row>
    <row r="86" spans="1:9" x14ac:dyDescent="0.3">
      <c r="A86" s="41"/>
      <c r="B86" s="41"/>
      <c r="C86" s="41"/>
      <c r="D86" s="41"/>
      <c r="E86" s="41"/>
      <c r="F86" s="41"/>
      <c r="G86" s="41"/>
      <c r="H86" s="41"/>
      <c r="I86" s="41"/>
    </row>
    <row r="87" spans="1:9" x14ac:dyDescent="0.3">
      <c r="A87" s="41"/>
      <c r="B87" s="41"/>
      <c r="C87" s="41"/>
      <c r="D87" s="41"/>
      <c r="E87" s="41"/>
      <c r="F87" s="41"/>
      <c r="G87" s="41"/>
      <c r="H87" s="41"/>
      <c r="I87" s="41"/>
    </row>
    <row r="88" spans="1:9" x14ac:dyDescent="0.3">
      <c r="A88" s="41"/>
      <c r="B88" s="41"/>
      <c r="C88" s="41"/>
      <c r="D88" s="41"/>
      <c r="E88" s="41"/>
      <c r="F88" s="41"/>
      <c r="G88" s="41"/>
      <c r="H88" s="41"/>
      <c r="I88" s="41"/>
    </row>
    <row r="89" spans="1:9" x14ac:dyDescent="0.3">
      <c r="A89" s="41"/>
      <c r="B89" s="41"/>
      <c r="C89" s="41"/>
      <c r="D89" s="41"/>
      <c r="E89" s="41"/>
      <c r="F89" s="41"/>
      <c r="G89" s="41"/>
      <c r="H89" s="41"/>
      <c r="I89" s="41"/>
    </row>
    <row r="90" spans="1:9" x14ac:dyDescent="0.3">
      <c r="A90" s="41"/>
      <c r="B90" s="41"/>
      <c r="C90" s="41"/>
      <c r="D90" s="41"/>
      <c r="E90" s="41"/>
      <c r="F90" s="41"/>
      <c r="G90" s="41"/>
      <c r="H90" s="41"/>
      <c r="I90" s="41"/>
    </row>
    <row r="91" spans="1:9" x14ac:dyDescent="0.3">
      <c r="A91" s="41"/>
      <c r="B91" s="41"/>
      <c r="C91" s="41"/>
      <c r="D91" s="41"/>
      <c r="E91" s="41"/>
      <c r="F91" s="41"/>
      <c r="G91" s="41"/>
      <c r="H91" s="41"/>
      <c r="I91" s="41"/>
    </row>
    <row r="92" spans="1:9" x14ac:dyDescent="0.3">
      <c r="A92" s="41"/>
      <c r="B92" s="41"/>
      <c r="C92" s="41"/>
      <c r="D92" s="41"/>
      <c r="E92" s="41"/>
      <c r="F92" s="41"/>
      <c r="G92" s="41"/>
      <c r="H92" s="41"/>
      <c r="I92" s="41"/>
    </row>
    <row r="93" spans="1:9" x14ac:dyDescent="0.3">
      <c r="A93" s="41"/>
      <c r="B93" s="41"/>
      <c r="C93" s="41"/>
      <c r="D93" s="41"/>
      <c r="E93" s="41"/>
      <c r="F93" s="41"/>
      <c r="G93" s="41"/>
      <c r="H93" s="41"/>
      <c r="I93" s="41"/>
    </row>
    <row r="94" spans="1:9" x14ac:dyDescent="0.3">
      <c r="A94" s="41"/>
      <c r="B94" s="41"/>
      <c r="C94" s="41"/>
      <c r="D94" s="41"/>
      <c r="E94" s="41"/>
      <c r="F94" s="41"/>
      <c r="G94" s="41"/>
      <c r="H94" s="41"/>
      <c r="I94" s="41"/>
    </row>
    <row r="95" spans="1:9" x14ac:dyDescent="0.3">
      <c r="A95" s="41"/>
      <c r="B95" s="41"/>
      <c r="C95" s="41"/>
      <c r="D95" s="41"/>
      <c r="E95" s="41"/>
      <c r="F95" s="41"/>
      <c r="G95" s="41"/>
      <c r="H95" s="41"/>
      <c r="I95" s="41"/>
    </row>
    <row r="96" spans="1:9" x14ac:dyDescent="0.3">
      <c r="A96" s="41"/>
      <c r="B96" s="41"/>
      <c r="C96" s="41"/>
      <c r="D96" s="41"/>
      <c r="E96" s="41"/>
      <c r="F96" s="41"/>
      <c r="G96" s="41"/>
      <c r="H96" s="41"/>
      <c r="I96" s="41"/>
    </row>
    <row r="97" spans="1:9" x14ac:dyDescent="0.3">
      <c r="A97" s="41"/>
      <c r="B97" s="41"/>
      <c r="C97" s="41"/>
      <c r="D97" s="41"/>
      <c r="E97" s="41"/>
      <c r="F97" s="41"/>
      <c r="G97" s="41"/>
      <c r="H97" s="41"/>
      <c r="I97" s="41"/>
    </row>
    <row r="98" spans="1:9" x14ac:dyDescent="0.3">
      <c r="A98" s="41"/>
      <c r="B98" s="41"/>
      <c r="C98" s="41"/>
      <c r="D98" s="41"/>
      <c r="E98" s="41"/>
      <c r="F98" s="41"/>
      <c r="G98" s="41"/>
      <c r="H98" s="41"/>
      <c r="I98" s="41"/>
    </row>
    <row r="99" spans="1:9" x14ac:dyDescent="0.3">
      <c r="A99" s="41"/>
      <c r="B99" s="41"/>
      <c r="C99" s="41"/>
      <c r="D99" s="41"/>
      <c r="E99" s="41"/>
      <c r="F99" s="41"/>
      <c r="G99" s="41"/>
      <c r="H99" s="41"/>
      <c r="I99" s="41"/>
    </row>
    <row r="100" spans="1:9" x14ac:dyDescent="0.3">
      <c r="A100" s="41"/>
      <c r="B100" s="41"/>
      <c r="C100" s="41"/>
      <c r="D100" s="41"/>
      <c r="E100" s="41"/>
      <c r="F100" s="41"/>
      <c r="G100" s="41"/>
      <c r="H100" s="41"/>
      <c r="I100" s="41"/>
    </row>
    <row r="101" spans="1:9" x14ac:dyDescent="0.3">
      <c r="A101" s="41"/>
      <c r="B101" s="41"/>
      <c r="C101" s="41"/>
      <c r="D101" s="41"/>
      <c r="E101" s="41"/>
      <c r="F101" s="41"/>
      <c r="G101" s="41"/>
      <c r="H101" s="41"/>
      <c r="I101" s="41"/>
    </row>
    <row r="102" spans="1:9" x14ac:dyDescent="0.3">
      <c r="A102" s="41"/>
      <c r="B102" s="41"/>
      <c r="C102" s="41"/>
      <c r="D102" s="41"/>
      <c r="E102" s="41"/>
      <c r="F102" s="41"/>
      <c r="G102" s="41"/>
      <c r="H102" s="41"/>
      <c r="I102" s="41"/>
    </row>
    <row r="103" spans="1:9" x14ac:dyDescent="0.3">
      <c r="A103" s="41"/>
      <c r="B103" s="41"/>
      <c r="C103" s="41"/>
      <c r="D103" s="41"/>
      <c r="E103" s="41"/>
      <c r="F103" s="41"/>
      <c r="G103" s="41"/>
      <c r="H103" s="41"/>
      <c r="I103" s="41"/>
    </row>
    <row r="104" spans="1:9" x14ac:dyDescent="0.3">
      <c r="A104" s="41"/>
      <c r="B104" s="41"/>
      <c r="C104" s="41"/>
      <c r="D104" s="41"/>
      <c r="E104" s="41"/>
      <c r="F104" s="41"/>
      <c r="G104" s="41"/>
      <c r="H104" s="41"/>
      <c r="I104" s="41"/>
    </row>
    <row r="105" spans="1:9" x14ac:dyDescent="0.3">
      <c r="A105" s="41"/>
      <c r="B105" s="41"/>
      <c r="C105" s="41"/>
      <c r="D105" s="41"/>
      <c r="E105" s="41"/>
      <c r="F105" s="41"/>
      <c r="G105" s="41"/>
      <c r="H105" s="41"/>
      <c r="I105" s="41"/>
    </row>
    <row r="106" spans="1:9" x14ac:dyDescent="0.3">
      <c r="A106" s="41"/>
      <c r="B106" s="41"/>
      <c r="C106" s="41"/>
      <c r="D106" s="41"/>
      <c r="E106" s="41"/>
      <c r="F106" s="41"/>
      <c r="G106" s="41"/>
      <c r="H106" s="41"/>
      <c r="I106" s="41"/>
    </row>
    <row r="107" spans="1:9" x14ac:dyDescent="0.3">
      <c r="A107" s="41"/>
      <c r="B107" s="41"/>
      <c r="C107" s="41"/>
      <c r="D107" s="41"/>
      <c r="E107" s="41"/>
      <c r="F107" s="41"/>
      <c r="G107" s="41"/>
      <c r="H107" s="41"/>
      <c r="I107" s="41"/>
    </row>
    <row r="109" spans="1:9" x14ac:dyDescent="0.3">
      <c r="A109" s="41" t="s">
        <v>46</v>
      </c>
      <c r="B109" s="41"/>
      <c r="C109" s="41"/>
      <c r="D109" s="41"/>
      <c r="E109" s="41"/>
      <c r="F109" s="41"/>
      <c r="G109" s="41"/>
      <c r="H109" s="41"/>
      <c r="I109" s="41"/>
    </row>
    <row r="110" spans="1:9" x14ac:dyDescent="0.3">
      <c r="A110" s="41" t="s">
        <v>57</v>
      </c>
      <c r="B110" s="41"/>
      <c r="C110" s="41"/>
      <c r="D110" s="41"/>
      <c r="E110" s="41"/>
      <c r="F110" s="41"/>
      <c r="G110" s="41"/>
      <c r="H110" s="41"/>
      <c r="I110" s="41"/>
    </row>
    <row r="111" spans="1:9" x14ac:dyDescent="0.3">
      <c r="A111" s="41" t="s">
        <v>58</v>
      </c>
      <c r="B111" s="41"/>
      <c r="C111" s="41"/>
      <c r="D111" s="41"/>
      <c r="E111" s="41"/>
      <c r="F111" s="41"/>
      <c r="G111" s="41"/>
      <c r="H111" s="41"/>
      <c r="I111" s="41"/>
    </row>
    <row r="112" spans="1:9" x14ac:dyDescent="0.3">
      <c r="A112" s="41" t="s">
        <v>59</v>
      </c>
      <c r="B112" s="41"/>
      <c r="C112" s="41"/>
      <c r="D112" s="41"/>
      <c r="E112" s="41"/>
      <c r="F112" s="41"/>
      <c r="G112" s="41"/>
      <c r="H112" s="41"/>
      <c r="I112" s="41"/>
    </row>
    <row r="113" spans="1:9" x14ac:dyDescent="0.3">
      <c r="A113" s="41" t="s">
        <v>60</v>
      </c>
      <c r="B113" s="41"/>
      <c r="C113" s="41"/>
      <c r="D113" s="41"/>
      <c r="E113" s="41"/>
      <c r="F113" s="41"/>
      <c r="G113" s="41"/>
      <c r="H113" s="41"/>
      <c r="I113" s="41"/>
    </row>
    <row r="114" spans="1:9" x14ac:dyDescent="0.3">
      <c r="A114" s="41"/>
      <c r="B114" s="41"/>
      <c r="C114" s="41"/>
      <c r="D114" s="41"/>
      <c r="E114" s="41"/>
      <c r="F114" s="41"/>
      <c r="G114" s="41"/>
      <c r="H114" s="41"/>
      <c r="I114" s="41"/>
    </row>
    <row r="115" spans="1:9" x14ac:dyDescent="0.3">
      <c r="A115" s="41"/>
      <c r="B115" s="41"/>
      <c r="C115" s="41"/>
      <c r="D115" s="41"/>
      <c r="E115" s="41"/>
      <c r="F115" s="41"/>
      <c r="G115" s="41"/>
      <c r="H115" s="41"/>
      <c r="I115" s="41"/>
    </row>
    <row r="116" spans="1:9" x14ac:dyDescent="0.3">
      <c r="A116" s="41"/>
      <c r="B116" s="41"/>
      <c r="C116" s="41"/>
      <c r="D116" s="41"/>
      <c r="E116" s="41"/>
      <c r="F116" s="41"/>
      <c r="G116" s="41"/>
      <c r="H116" s="41"/>
      <c r="I116" s="41"/>
    </row>
    <row r="117" spans="1:9" x14ac:dyDescent="0.3">
      <c r="A117" s="41"/>
      <c r="B117" s="41"/>
      <c r="C117" s="41"/>
      <c r="D117" s="41"/>
      <c r="E117" s="41"/>
      <c r="F117" s="41"/>
      <c r="G117" s="41"/>
      <c r="H117" s="41"/>
      <c r="I117" s="41"/>
    </row>
    <row r="118" spans="1:9" x14ac:dyDescent="0.3">
      <c r="A118" s="41"/>
      <c r="B118" s="41"/>
      <c r="C118" s="41"/>
      <c r="D118" s="41"/>
      <c r="E118" s="41"/>
      <c r="F118" s="41"/>
      <c r="G118" s="41"/>
      <c r="H118" s="41"/>
      <c r="I118" s="41"/>
    </row>
    <row r="119" spans="1:9" x14ac:dyDescent="0.3">
      <c r="A119" s="41"/>
      <c r="B119" s="41"/>
      <c r="C119" s="41"/>
      <c r="D119" s="41"/>
      <c r="E119" s="41"/>
      <c r="F119" s="41"/>
      <c r="G119" s="41"/>
      <c r="H119" s="41"/>
      <c r="I119" s="41"/>
    </row>
    <row r="120" spans="1:9" x14ac:dyDescent="0.3">
      <c r="A120" s="41"/>
      <c r="B120" s="41"/>
      <c r="C120" s="41"/>
      <c r="D120" s="41"/>
      <c r="E120" s="41"/>
      <c r="F120" s="41"/>
      <c r="G120" s="41"/>
      <c r="H120" s="41"/>
      <c r="I120" s="41"/>
    </row>
    <row r="121" spans="1:9" x14ac:dyDescent="0.3">
      <c r="A121" s="41"/>
      <c r="B121" s="41"/>
      <c r="C121" s="41"/>
      <c r="D121" s="41"/>
      <c r="E121" s="41"/>
      <c r="F121" s="41"/>
      <c r="G121" s="41"/>
      <c r="H121" s="41"/>
      <c r="I121" s="41"/>
    </row>
    <row r="122" spans="1:9" x14ac:dyDescent="0.3">
      <c r="A122" s="41"/>
      <c r="B122" s="41"/>
      <c r="C122" s="41"/>
      <c r="D122" s="41"/>
      <c r="E122" s="41"/>
      <c r="F122" s="41"/>
      <c r="G122" s="41"/>
      <c r="H122" s="41"/>
      <c r="I122" s="41"/>
    </row>
    <row r="123" spans="1:9" x14ac:dyDescent="0.3">
      <c r="A123" s="41"/>
      <c r="B123" s="41"/>
      <c r="C123" s="41"/>
      <c r="D123" s="41"/>
      <c r="E123" s="41"/>
      <c r="F123" s="41"/>
      <c r="G123" s="41"/>
      <c r="H123" s="41"/>
      <c r="I123" s="41"/>
    </row>
    <row r="124" spans="1:9" x14ac:dyDescent="0.3">
      <c r="A124" s="41"/>
      <c r="B124" s="41"/>
      <c r="C124" s="41"/>
      <c r="D124" s="41"/>
      <c r="E124" s="41"/>
      <c r="F124" s="41"/>
      <c r="G124" s="41"/>
      <c r="H124" s="41"/>
      <c r="I124" s="41"/>
    </row>
    <row r="125" spans="1:9" x14ac:dyDescent="0.3">
      <c r="A125" s="41"/>
      <c r="B125" s="41"/>
      <c r="C125" s="41"/>
      <c r="D125" s="41"/>
      <c r="E125" s="41"/>
      <c r="F125" s="41"/>
      <c r="G125" s="41"/>
      <c r="H125" s="41"/>
      <c r="I125" s="41"/>
    </row>
    <row r="126" spans="1:9" x14ac:dyDescent="0.3">
      <c r="A126" s="41"/>
      <c r="B126" s="41"/>
      <c r="C126" s="41"/>
      <c r="D126" s="41"/>
      <c r="E126" s="41"/>
      <c r="F126" s="41"/>
      <c r="G126" s="41"/>
      <c r="H126" s="41"/>
      <c r="I126" s="41"/>
    </row>
    <row r="127" spans="1:9" x14ac:dyDescent="0.3">
      <c r="A127" s="41"/>
      <c r="B127" s="41"/>
      <c r="C127" s="41"/>
      <c r="D127" s="41"/>
      <c r="E127" s="41"/>
      <c r="F127" s="41"/>
      <c r="G127" s="41"/>
      <c r="H127" s="41"/>
      <c r="I127" s="41"/>
    </row>
    <row r="128" spans="1:9" x14ac:dyDescent="0.3">
      <c r="A128" s="41"/>
      <c r="B128" s="41"/>
      <c r="C128" s="41"/>
      <c r="D128" s="41"/>
      <c r="E128" s="41"/>
      <c r="F128" s="41"/>
      <c r="G128" s="41"/>
      <c r="H128" s="41"/>
      <c r="I128" s="41"/>
    </row>
    <row r="129" spans="1:9" x14ac:dyDescent="0.3">
      <c r="A129" s="41"/>
      <c r="B129" s="41"/>
      <c r="C129" s="41"/>
      <c r="D129" s="41"/>
      <c r="E129" s="41"/>
      <c r="F129" s="41"/>
      <c r="G129" s="41"/>
      <c r="H129" s="41"/>
      <c r="I129" s="41"/>
    </row>
    <row r="130" spans="1:9" x14ac:dyDescent="0.3">
      <c r="A130" s="41"/>
      <c r="B130" s="41"/>
      <c r="C130" s="41"/>
      <c r="D130" s="41"/>
      <c r="E130" s="41"/>
      <c r="F130" s="41"/>
      <c r="G130" s="41"/>
      <c r="H130" s="41"/>
      <c r="I130" s="41"/>
    </row>
    <row r="131" spans="1:9" x14ac:dyDescent="0.3">
      <c r="A131" s="41"/>
      <c r="B131" s="41"/>
      <c r="C131" s="41"/>
      <c r="D131" s="41"/>
      <c r="E131" s="41"/>
      <c r="F131" s="41"/>
      <c r="G131" s="41"/>
      <c r="H131" s="41"/>
      <c r="I131" s="41"/>
    </row>
    <row r="132" spans="1:9" x14ac:dyDescent="0.3">
      <c r="A132" s="41"/>
      <c r="B132" s="41"/>
      <c r="C132" s="41"/>
      <c r="D132" s="41"/>
      <c r="E132" s="41"/>
      <c r="F132" s="41"/>
      <c r="G132" s="41"/>
      <c r="H132" s="41"/>
      <c r="I132" s="41"/>
    </row>
    <row r="133" spans="1:9" x14ac:dyDescent="0.3">
      <c r="A133" s="41"/>
      <c r="B133" s="41"/>
      <c r="C133" s="41"/>
      <c r="D133" s="41"/>
      <c r="E133" s="41"/>
      <c r="F133" s="41"/>
      <c r="G133" s="41"/>
      <c r="H133" s="41"/>
      <c r="I133" s="41"/>
    </row>
    <row r="134" spans="1:9" x14ac:dyDescent="0.3">
      <c r="A134" s="41"/>
      <c r="B134" s="41"/>
      <c r="C134" s="41"/>
      <c r="D134" s="41"/>
      <c r="E134" s="41"/>
      <c r="F134" s="41"/>
      <c r="G134" s="41"/>
      <c r="H134" s="41"/>
      <c r="I134" s="41"/>
    </row>
    <row r="135" spans="1:9" x14ac:dyDescent="0.3">
      <c r="A135" s="41"/>
      <c r="B135" s="41"/>
      <c r="C135" s="41"/>
      <c r="D135" s="41"/>
      <c r="E135" s="41"/>
      <c r="F135" s="41"/>
      <c r="G135" s="41"/>
      <c r="H135" s="41"/>
      <c r="I135" s="41"/>
    </row>
    <row r="136" spans="1:9" x14ac:dyDescent="0.3">
      <c r="A136" s="41"/>
      <c r="B136" s="41"/>
      <c r="C136" s="41"/>
      <c r="D136" s="41"/>
      <c r="E136" s="41"/>
      <c r="F136" s="41"/>
      <c r="G136" s="41"/>
      <c r="H136" s="41"/>
      <c r="I136" s="41"/>
    </row>
    <row r="137" spans="1:9" x14ac:dyDescent="0.3">
      <c r="A137" s="42" t="s">
        <v>64</v>
      </c>
      <c r="B137" s="45"/>
      <c r="C137" s="45"/>
      <c r="D137" s="45"/>
      <c r="E137" s="45"/>
      <c r="F137" s="45"/>
      <c r="G137" s="45"/>
      <c r="H137" s="45"/>
      <c r="I137" s="45"/>
    </row>
    <row r="138" spans="1:9" x14ac:dyDescent="0.3">
      <c r="A138" s="45" t="s">
        <v>62</v>
      </c>
      <c r="B138" s="45"/>
      <c r="C138" s="45"/>
      <c r="D138" s="45"/>
      <c r="E138" s="45"/>
      <c r="F138" s="45"/>
      <c r="G138" s="45"/>
      <c r="H138" s="45"/>
      <c r="I138" s="45"/>
    </row>
    <row r="139" spans="1:9" x14ac:dyDescent="0.3">
      <c r="A139" s="45" t="s">
        <v>63</v>
      </c>
      <c r="B139" s="45"/>
      <c r="C139" s="45"/>
      <c r="D139" s="45"/>
      <c r="E139" s="45"/>
      <c r="F139" s="45"/>
      <c r="G139" s="45"/>
      <c r="H139" s="45"/>
      <c r="I139" s="45"/>
    </row>
    <row r="140" spans="1:9" x14ac:dyDescent="0.3">
      <c r="A140" s="41"/>
      <c r="B140" s="41"/>
      <c r="C140" s="41"/>
      <c r="D140" s="41"/>
      <c r="E140" s="41"/>
      <c r="F140" s="41"/>
      <c r="G140" s="41"/>
      <c r="H140" s="41"/>
      <c r="I140" s="41"/>
    </row>
    <row r="141" spans="1:9" x14ac:dyDescent="0.3">
      <c r="A141" s="41"/>
      <c r="B141" s="41"/>
      <c r="C141" s="41"/>
      <c r="D141" s="41"/>
      <c r="E141" s="41"/>
      <c r="F141" s="41"/>
      <c r="G141" s="41"/>
      <c r="H141" s="41"/>
      <c r="I141" s="41"/>
    </row>
    <row r="142" spans="1:9" x14ac:dyDescent="0.3">
      <c r="A142" s="41"/>
      <c r="B142" s="41"/>
      <c r="C142" s="41"/>
      <c r="D142" s="41"/>
      <c r="E142" s="41"/>
      <c r="F142" s="41"/>
      <c r="G142" s="41"/>
      <c r="H142" s="41"/>
      <c r="I142" s="41"/>
    </row>
    <row r="143" spans="1:9" x14ac:dyDescent="0.3">
      <c r="A143" s="41"/>
      <c r="B143" s="41"/>
      <c r="C143" s="41"/>
      <c r="D143" s="41"/>
      <c r="E143" s="41"/>
      <c r="F143" s="41"/>
      <c r="G143" s="41"/>
      <c r="H143" s="41"/>
      <c r="I143" s="41"/>
    </row>
    <row r="144" spans="1:9" x14ac:dyDescent="0.3">
      <c r="A144" s="41"/>
      <c r="B144" s="41"/>
      <c r="C144" s="41"/>
      <c r="D144" s="41"/>
      <c r="E144" s="41"/>
      <c r="F144" s="41"/>
      <c r="G144" s="41"/>
      <c r="H144" s="41"/>
      <c r="I144" s="41"/>
    </row>
    <row r="145" spans="1:9" x14ac:dyDescent="0.3">
      <c r="A145" s="41"/>
      <c r="B145" s="41"/>
      <c r="C145" s="41"/>
      <c r="D145" s="41"/>
      <c r="E145" s="41"/>
      <c r="F145" s="41"/>
      <c r="G145" s="41"/>
      <c r="H145" s="41"/>
      <c r="I145" s="41"/>
    </row>
    <row r="146" spans="1:9" x14ac:dyDescent="0.3">
      <c r="A146" s="41"/>
      <c r="B146" s="41"/>
      <c r="C146" s="41"/>
      <c r="D146" s="41"/>
      <c r="E146" s="41"/>
      <c r="F146" s="41"/>
      <c r="G146" s="41"/>
      <c r="H146" s="41"/>
      <c r="I146" s="41"/>
    </row>
    <row r="147" spans="1:9" x14ac:dyDescent="0.3">
      <c r="A147" s="41"/>
      <c r="B147" s="41"/>
      <c r="C147" s="41"/>
      <c r="D147" s="41"/>
      <c r="E147" s="41"/>
      <c r="F147" s="41"/>
      <c r="G147" s="41"/>
      <c r="H147" s="41"/>
      <c r="I147" s="41"/>
    </row>
    <row r="148" spans="1:9" x14ac:dyDescent="0.3">
      <c r="A148" s="41"/>
      <c r="B148" s="41"/>
      <c r="C148" s="41"/>
      <c r="D148" s="41"/>
      <c r="E148" s="41"/>
      <c r="F148" s="41"/>
      <c r="G148" s="41"/>
      <c r="H148" s="41"/>
      <c r="I148" s="41"/>
    </row>
    <row r="149" spans="1:9" x14ac:dyDescent="0.3">
      <c r="A149" s="41"/>
      <c r="B149" s="41"/>
      <c r="C149" s="41"/>
      <c r="D149" s="41"/>
      <c r="E149" s="41"/>
      <c r="F149" s="41"/>
      <c r="G149" s="41"/>
      <c r="H149" s="41"/>
      <c r="I149" s="41"/>
    </row>
    <row r="150" spans="1:9" x14ac:dyDescent="0.3">
      <c r="A150" s="41"/>
      <c r="B150" s="41"/>
      <c r="C150" s="41"/>
      <c r="D150" s="41"/>
      <c r="E150" s="41"/>
      <c r="F150" s="41"/>
      <c r="G150" s="41"/>
      <c r="H150" s="41"/>
      <c r="I150" s="41"/>
    </row>
    <row r="151" spans="1:9" x14ac:dyDescent="0.3">
      <c r="A151" s="41"/>
      <c r="B151" s="41"/>
      <c r="C151" s="41"/>
      <c r="D151" s="41"/>
      <c r="E151" s="41"/>
      <c r="F151" s="41"/>
      <c r="G151" s="41"/>
      <c r="H151" s="41"/>
      <c r="I151" s="41"/>
    </row>
    <row r="152" spans="1:9" x14ac:dyDescent="0.3">
      <c r="A152" s="41"/>
      <c r="B152" s="41"/>
      <c r="C152" s="41"/>
      <c r="D152" s="41"/>
      <c r="E152" s="41"/>
      <c r="F152" s="41"/>
      <c r="G152" s="41"/>
      <c r="H152" s="41"/>
      <c r="I152" s="41"/>
    </row>
    <row r="153" spans="1:9" x14ac:dyDescent="0.3">
      <c r="A153" s="41"/>
      <c r="B153" s="41"/>
      <c r="C153" s="41"/>
      <c r="D153" s="41"/>
      <c r="E153" s="41"/>
      <c r="F153" s="41"/>
      <c r="G153" s="41"/>
      <c r="H153" s="41"/>
      <c r="I153" s="41"/>
    </row>
    <row r="154" spans="1:9" x14ac:dyDescent="0.3">
      <c r="A154" s="41"/>
      <c r="B154" s="41"/>
      <c r="C154" s="41"/>
      <c r="D154" s="41"/>
      <c r="E154" s="41"/>
      <c r="F154" s="41"/>
      <c r="G154" s="41"/>
      <c r="H154" s="41"/>
      <c r="I154" s="41"/>
    </row>
  </sheetData>
  <hyperlinks>
    <hyperlink ref="I1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Главная</vt:lpstr>
      <vt:lpstr>Оборотка</vt:lpstr>
      <vt:lpstr>Номенклатура</vt:lpstr>
      <vt:lpstr>Приход</vt:lpstr>
      <vt:lpstr>Расход</vt:lpstr>
      <vt:lpstr>Инструкция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2024-09-26T15:18:24Z</dcterms:modified>
</cp:coreProperties>
</file>