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hidePivotFieldList="1" defaultThemeVersion="124226"/>
  <bookViews>
    <workbookView xWindow="240" yWindow="108" windowWidth="14808" windowHeight="8016" activeTab="1"/>
  </bookViews>
  <sheets>
    <sheet name="Главная" sheetId="16" r:id="rId1"/>
    <sheet name="Задачи" sheetId="1" r:id="rId2"/>
    <sheet name="Таблицам по лням" sheetId="13" r:id="rId3"/>
    <sheet name="Таблицам по месяцам" sheetId="14" r:id="rId4"/>
    <sheet name="Сотрудники" sheetId="2" r:id="rId5"/>
    <sheet name="Участки" sheetId="15" r:id="rId6"/>
    <sheet name="Заказы" sheetId="3" r:id="rId7"/>
  </sheets>
  <definedNames>
    <definedName name="_xlnm._FilterDatabase" localSheetId="1" hidden="1">Задачи!$A$5:$M$16</definedName>
  </definedNames>
  <calcPr calcId="145621"/>
  <pivotCaches>
    <pivotCache cacheId="0" r:id="rId8"/>
  </pivotCaches>
</workbook>
</file>

<file path=xl/calcChain.xml><?xml version="1.0" encoding="utf-8"?>
<calcChain xmlns="http://schemas.openxmlformats.org/spreadsheetml/2006/main">
  <c r="A12" i="3" l="1"/>
  <c r="A15" i="15"/>
  <c r="A38" i="2"/>
  <c r="B17" i="1"/>
  <c r="H7" i="1" l="1"/>
  <c r="H8" i="1"/>
  <c r="H9" i="1"/>
  <c r="H10" i="1"/>
  <c r="H11" i="1"/>
  <c r="H12" i="1"/>
  <c r="H13" i="1"/>
  <c r="H14" i="1"/>
  <c r="H15" i="1"/>
  <c r="H16" i="1"/>
  <c r="H6" i="1"/>
  <c r="K7" i="1" l="1"/>
  <c r="K8" i="1"/>
  <c r="K9" i="1"/>
  <c r="K10" i="1"/>
  <c r="K11" i="1"/>
  <c r="K12" i="1"/>
  <c r="K13" i="1"/>
  <c r="K14" i="1"/>
  <c r="K15" i="1"/>
  <c r="K16" i="1"/>
  <c r="K6" i="1"/>
  <c r="K17" i="1" s="1"/>
  <c r="L7" i="1"/>
  <c r="L8" i="1"/>
  <c r="L9" i="1"/>
  <c r="L10" i="1"/>
  <c r="L11" i="1"/>
  <c r="L12" i="1"/>
  <c r="L13" i="1"/>
  <c r="L14" i="1"/>
  <c r="L15" i="1"/>
  <c r="L16" i="1"/>
  <c r="L6" i="1"/>
</calcChain>
</file>

<file path=xl/sharedStrings.xml><?xml version="1.0" encoding="utf-8"?>
<sst xmlns="http://schemas.openxmlformats.org/spreadsheetml/2006/main" count="143" uniqueCount="69">
  <si>
    <t>ФИО</t>
  </si>
  <si>
    <t>Заказ</t>
  </si>
  <si>
    <t>Дата нач план</t>
  </si>
  <si>
    <t>Дата окон план</t>
  </si>
  <si>
    <t>Дата факт окон</t>
  </si>
  <si>
    <t>Задача</t>
  </si>
  <si>
    <t>Кол-во</t>
  </si>
  <si>
    <t>Н/Ч</t>
  </si>
  <si>
    <t>Сумма, Н/Ч</t>
  </si>
  <si>
    <t>Цех</t>
  </si>
  <si>
    <t>Результат</t>
  </si>
  <si>
    <t>Комментарии</t>
  </si>
  <si>
    <t>Названия строк</t>
  </si>
  <si>
    <t>(пусто)</t>
  </si>
  <si>
    <t>Общий итог</t>
  </si>
  <si>
    <t>Названия столбцов</t>
  </si>
  <si>
    <t>Сумма по полю Сумма, Н/Ч</t>
  </si>
  <si>
    <t>Мех</t>
  </si>
  <si>
    <t>(Все)</t>
  </si>
  <si>
    <t>Участок</t>
  </si>
  <si>
    <t>Месяц факт окон</t>
  </si>
  <si>
    <t>Фамилия и Имя</t>
  </si>
  <si>
    <t>Абдулаев А.</t>
  </si>
  <si>
    <t>Бабенко В.</t>
  </si>
  <si>
    <t>Бахтин П.</t>
  </si>
  <si>
    <t>Вертинский В.</t>
  </si>
  <si>
    <t>Владимиров А.</t>
  </si>
  <si>
    <t>Грищук А.</t>
  </si>
  <si>
    <t>Заиров Т.</t>
  </si>
  <si>
    <t>Иванов С.</t>
  </si>
  <si>
    <t>Иноземцев Н.</t>
  </si>
  <si>
    <t>Казаков А.</t>
  </si>
  <si>
    <t>Красильников С.</t>
  </si>
  <si>
    <t>Крицкий В.</t>
  </si>
  <si>
    <t>Малышев Р.</t>
  </si>
  <si>
    <t>Марайимов М.</t>
  </si>
  <si>
    <t>Мирончук И.</t>
  </si>
  <si>
    <t>Никонов И.</t>
  </si>
  <si>
    <t>Перевозчиков С.</t>
  </si>
  <si>
    <t>Романов А.</t>
  </si>
  <si>
    <t>Самаркин Е.</t>
  </si>
  <si>
    <t>Семенов А.</t>
  </si>
  <si>
    <t>Соловьев И.</t>
  </si>
  <si>
    <t>Степанов А.</t>
  </si>
  <si>
    <t>Терновский А.</t>
  </si>
  <si>
    <t>Хазраткулов С.</t>
  </si>
  <si>
    <t>Шубенков В.</t>
  </si>
  <si>
    <t>Яковлев В.</t>
  </si>
  <si>
    <t>Павлов В.</t>
  </si>
  <si>
    <t>Наименование Заказа</t>
  </si>
  <si>
    <t>Взлет, Спец.91</t>
  </si>
  <si>
    <t>ЛАЭС, КМЗ - 140 шт. 2023</t>
  </si>
  <si>
    <t>ЧПУ</t>
  </si>
  <si>
    <t>Вовк А.</t>
  </si>
  <si>
    <t>Геликон, Спец.31</t>
  </si>
  <si>
    <t>Сварка прод.шва обечайки</t>
  </si>
  <si>
    <t>Сварка подвесов</t>
  </si>
  <si>
    <t>Приварка элементов</t>
  </si>
  <si>
    <t>Снятие фасок на отв-х ИУ</t>
  </si>
  <si>
    <t>Зачистка корпуса</t>
  </si>
  <si>
    <t>Васильев В.</t>
  </si>
  <si>
    <t>Сборка корпусов</t>
  </si>
  <si>
    <t>Зачистка подвесов</t>
  </si>
  <si>
    <t>2023. 7</t>
  </si>
  <si>
    <t>СОТРУДНИКИ</t>
  </si>
  <si>
    <t>УЧАСТКИ</t>
  </si>
  <si>
    <t>ЗАКАЗЫ</t>
  </si>
  <si>
    <t>ЗАДАЧИ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</si>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</sst>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F419]yyyy\,\ mmmm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rgb="FF000000"/>
      <name val="Tahoma"/>
      <family val="2"/>
      <charset val="204"/>
    </font>
    <font>
      <b/>
      <sz val="11"/>
      <color rgb="FFFF0000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/>
      <protection locked="0"/>
    </xf>
    <xf numFmtId="14" fontId="1" fillId="0" borderId="0" xfId="0" applyNumberFormat="1" applyFont="1" applyBorder="1" applyAlignment="1" applyProtection="1">
      <alignment horizontal="center" vertical="center"/>
      <protection locked="0"/>
    </xf>
    <xf numFmtId="164" fontId="1" fillId="0" borderId="0" xfId="0" applyNumberFormat="1" applyFont="1" applyBorder="1" applyAlignment="1" applyProtection="1">
      <alignment horizontal="center" vertical="center"/>
      <protection locked="0"/>
    </xf>
    <xf numFmtId="2" fontId="1" fillId="0" borderId="0" xfId="0" applyNumberFormat="1" applyFont="1" applyBorder="1" applyAlignment="1" applyProtection="1">
      <alignment vertical="center"/>
      <protection locked="0"/>
    </xf>
    <xf numFmtId="2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5" fontId="1" fillId="0" borderId="0" xfId="0" applyNumberFormat="1" applyFont="1" applyBorder="1" applyAlignment="1" applyProtection="1">
      <alignment horizontal="center" vertical="center"/>
    </xf>
    <xf numFmtId="0" fontId="0" fillId="0" borderId="2" xfId="0" pivotButton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1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2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2" fontId="1" fillId="0" borderId="0" xfId="0" applyNumberFormat="1" applyFont="1" applyAlignment="1" applyProtection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" formatCode="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/>
        <i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9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9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outline="0">
        <top style="thin">
          <color auto="1"/>
        </top>
      </border>
    </dxf>
    <dxf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vertical="center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vertic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" formatCode="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" formatCode="0.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64" formatCode="0.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65" formatCode="[$-F419]yyyy\,\ mmmm;@"/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9" formatCode="dd/mm/yyyy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9" formatCode="dd/mm/yyyy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9" formatCode="dd/mm/yyyy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general" vertical="center" textRotation="0" wrapText="0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1" defaultTableStyle="TableStyleMedium2" defaultPivotStyle="PivotStyleMedium9">
    <tableStyle name="Стиль сводной таблицы 1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1047;&#1072;&#1082;&#1072;&#1079;&#1099;!A1"/><Relationship Id="rId7" Type="http://schemas.openxmlformats.org/officeDocument/2006/relationships/hyperlink" Target="http://www.fda-studia.ru" TargetMode="External"/><Relationship Id="rId2" Type="http://schemas.openxmlformats.org/officeDocument/2006/relationships/hyperlink" Target="#&#1059;&#1095;&#1072;&#1089;&#1090;&#1082;&#1080;!A1"/><Relationship Id="rId1" Type="http://schemas.openxmlformats.org/officeDocument/2006/relationships/hyperlink" Target="#&#1057;&#1086;&#1090;&#1088;&#1091;&#1076;&#1085;&#1080;&#1082;&#1080;!A1"/><Relationship Id="rId6" Type="http://schemas.openxmlformats.org/officeDocument/2006/relationships/hyperlink" Target="#'&#1058;&#1072;&#1073;&#1083;&#1080;&#1094;&#1072;&#1084; &#1087;&#1086; &#1084;&#1077;&#1089;&#1103;&#1094;&#1072;&#1084;'!A1"/><Relationship Id="rId5" Type="http://schemas.openxmlformats.org/officeDocument/2006/relationships/hyperlink" Target="#'&#1058;&#1072;&#1073;&#1083;&#1080;&#1094;&#1072;&#1084; &#1087;&#1086; &#1083;&#1085;&#1103;&#1084;'!A1"/><Relationship Id="rId4" Type="http://schemas.openxmlformats.org/officeDocument/2006/relationships/hyperlink" Target="#&#1047;&#1072;&#1076;&#1072;&#1095;&#1080;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83;&#1072;&#1074;&#1085;&#1072;&#1103;!A1"/><Relationship Id="rId1" Type="http://schemas.openxmlformats.org/officeDocument/2006/relationships/hyperlink" Target="#&#1047;&#1072;&#1076;&#1072;&#1095;&#1080;!A6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043;&#1083;&#1072;&#1074;&#1085;&#1072;&#1103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1043;&#1083;&#1072;&#1074;&#1085;&#1072;&#1103;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83;&#1072;&#1074;&#1085;&#1072;&#1103;!A1"/><Relationship Id="rId1" Type="http://schemas.openxmlformats.org/officeDocument/2006/relationships/hyperlink" Target="#&#1057;&#1086;&#1090;&#1088;&#1091;&#1076;&#1085;&#1080;&#1082;&#1080;!A6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83;&#1072;&#1074;&#1085;&#1072;&#1103;!A1"/><Relationship Id="rId1" Type="http://schemas.openxmlformats.org/officeDocument/2006/relationships/hyperlink" Target="#&#1059;&#1095;&#1072;&#1089;&#1090;&#1082;&#1080;!A6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83;&#1072;&#1074;&#1085;&#1072;&#1103;!A1"/><Relationship Id="rId1" Type="http://schemas.openxmlformats.org/officeDocument/2006/relationships/hyperlink" Target="#&#1047;&#1072;&#1082;&#1072;&#1079;&#1099;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167640</xdr:rowOff>
    </xdr:from>
    <xdr:to>
      <xdr:col>9</xdr:col>
      <xdr:colOff>266700</xdr:colOff>
      <xdr:row>15</xdr:row>
      <xdr:rowOff>114300</xdr:rowOff>
    </xdr:to>
    <xdr:sp macro="" textlink="">
      <xdr:nvSpPr>
        <xdr:cNvPr id="2" name="Скругленный прямоугольник 1"/>
        <xdr:cNvSpPr/>
      </xdr:nvSpPr>
      <xdr:spPr>
        <a:xfrm>
          <a:off x="236220" y="167640"/>
          <a:ext cx="5516880" cy="2689860"/>
        </a:xfrm>
        <a:prstGeom prst="roundRect">
          <a:avLst>
            <a:gd name="adj" fmla="val 5267"/>
          </a:avLst>
        </a:prstGeom>
        <a:solidFill>
          <a:schemeClr val="bg2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403860</xdr:colOff>
          <xdr:row>4</xdr:row>
          <xdr:rowOff>60960</xdr:rowOff>
        </xdr:from>
        <xdr:to>
          <xdr:col>3</xdr:col>
          <xdr:colOff>129540</xdr:colOff>
          <xdr:row>12</xdr:row>
          <xdr:rowOff>91440</xdr:rowOff>
        </xdr:to>
        <xdr:sp macro="" textlink="">
          <xdr:nvSpPr>
            <xdr:cNvPr id="7169" name="Group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ВВОД ИСХОДНЫХ ДАННЫХ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518160</xdr:colOff>
      <xdr:row>5</xdr:row>
      <xdr:rowOff>83820</xdr:rowOff>
    </xdr:from>
    <xdr:to>
      <xdr:col>2</xdr:col>
      <xdr:colOff>601980</xdr:colOff>
      <xdr:row>7</xdr:row>
      <xdr:rowOff>53340</xdr:rowOff>
    </xdr:to>
    <xdr:sp macro="" textlink="">
      <xdr:nvSpPr>
        <xdr:cNvPr id="3" name="Скругленный прямоугольник 2">
          <a:hlinkClick xmlns:r="http://schemas.openxmlformats.org/officeDocument/2006/relationships" r:id="rId1"/>
        </xdr:cNvPr>
        <xdr:cNvSpPr/>
      </xdr:nvSpPr>
      <xdr:spPr>
        <a:xfrm>
          <a:off x="518160" y="998220"/>
          <a:ext cx="1303020" cy="3352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СОТРУДНИКИ</a:t>
          </a:r>
        </a:p>
      </xdr:txBody>
    </xdr:sp>
    <xdr:clientData/>
  </xdr:twoCellAnchor>
  <xdr:twoCellAnchor>
    <xdr:from>
      <xdr:col>0</xdr:col>
      <xdr:colOff>510540</xdr:colOff>
      <xdr:row>7</xdr:row>
      <xdr:rowOff>114300</xdr:rowOff>
    </xdr:from>
    <xdr:to>
      <xdr:col>2</xdr:col>
      <xdr:colOff>594360</xdr:colOff>
      <xdr:row>9</xdr:row>
      <xdr:rowOff>83820</xdr:rowOff>
    </xdr:to>
    <xdr:sp macro="" textlink="">
      <xdr:nvSpPr>
        <xdr:cNvPr id="6" name="Скругленный прямоугольник 5">
          <a:hlinkClick xmlns:r="http://schemas.openxmlformats.org/officeDocument/2006/relationships" r:id="rId2"/>
        </xdr:cNvPr>
        <xdr:cNvSpPr/>
      </xdr:nvSpPr>
      <xdr:spPr>
        <a:xfrm>
          <a:off x="510540" y="1394460"/>
          <a:ext cx="1303020" cy="3352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УЧАСТКИ</a:t>
          </a:r>
        </a:p>
      </xdr:txBody>
    </xdr:sp>
    <xdr:clientData/>
  </xdr:twoCellAnchor>
  <xdr:twoCellAnchor>
    <xdr:from>
      <xdr:col>0</xdr:col>
      <xdr:colOff>510540</xdr:colOff>
      <xdr:row>9</xdr:row>
      <xdr:rowOff>152400</xdr:rowOff>
    </xdr:from>
    <xdr:to>
      <xdr:col>2</xdr:col>
      <xdr:colOff>594360</xdr:colOff>
      <xdr:row>11</xdr:row>
      <xdr:rowOff>121920</xdr:rowOff>
    </xdr:to>
    <xdr:sp macro="" textlink="">
      <xdr:nvSpPr>
        <xdr:cNvPr id="8" name="Скругленный прямоугольник 7">
          <a:hlinkClick xmlns:r="http://schemas.openxmlformats.org/officeDocument/2006/relationships" r:id="rId3"/>
        </xdr:cNvPr>
        <xdr:cNvSpPr/>
      </xdr:nvSpPr>
      <xdr:spPr>
        <a:xfrm>
          <a:off x="510540" y="1798320"/>
          <a:ext cx="1303020" cy="3352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ЗАКАЗЫ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358140</xdr:colOff>
          <xdr:row>4</xdr:row>
          <xdr:rowOff>60960</xdr:rowOff>
        </xdr:from>
        <xdr:to>
          <xdr:col>6</xdr:col>
          <xdr:colOff>68580</xdr:colOff>
          <xdr:row>15</xdr:row>
          <xdr:rowOff>0</xdr:rowOff>
        </xdr:to>
        <xdr:sp macro="" textlink="">
          <xdr:nvSpPr>
            <xdr:cNvPr id="7170" name="Group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ПОСТАНОВКА ЗАДАЧ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472440</xdr:colOff>
      <xdr:row>5</xdr:row>
      <xdr:rowOff>83820</xdr:rowOff>
    </xdr:from>
    <xdr:to>
      <xdr:col>5</xdr:col>
      <xdr:colOff>556260</xdr:colOff>
      <xdr:row>7</xdr:row>
      <xdr:rowOff>53340</xdr:rowOff>
    </xdr:to>
    <xdr:sp macro="" textlink="">
      <xdr:nvSpPr>
        <xdr:cNvPr id="9" name="Скругленный прямоугольник 8">
          <a:hlinkClick xmlns:r="http://schemas.openxmlformats.org/officeDocument/2006/relationships" r:id="rId4"/>
        </xdr:cNvPr>
        <xdr:cNvSpPr/>
      </xdr:nvSpPr>
      <xdr:spPr>
        <a:xfrm>
          <a:off x="2301240" y="998220"/>
          <a:ext cx="1303020" cy="3352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ЗАДАЧИ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4</xdr:row>
          <xdr:rowOff>60960</xdr:rowOff>
        </xdr:from>
        <xdr:to>
          <xdr:col>9</xdr:col>
          <xdr:colOff>91440</xdr:colOff>
          <xdr:row>10</xdr:row>
          <xdr:rowOff>83820</xdr:rowOff>
        </xdr:to>
        <xdr:sp macro="" textlink="">
          <xdr:nvSpPr>
            <xdr:cNvPr id="7171" name="Group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ВЫВОД РЕЗУЛЬТАТОВ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419100</xdr:colOff>
      <xdr:row>5</xdr:row>
      <xdr:rowOff>83820</xdr:rowOff>
    </xdr:from>
    <xdr:to>
      <xdr:col>8</xdr:col>
      <xdr:colOff>502920</xdr:colOff>
      <xdr:row>7</xdr:row>
      <xdr:rowOff>53340</xdr:rowOff>
    </xdr:to>
    <xdr:sp macro="" textlink="">
      <xdr:nvSpPr>
        <xdr:cNvPr id="10" name="Скругленный прямоугольник 9">
          <a:hlinkClick xmlns:r="http://schemas.openxmlformats.org/officeDocument/2006/relationships" r:id="rId5"/>
        </xdr:cNvPr>
        <xdr:cNvSpPr/>
      </xdr:nvSpPr>
      <xdr:spPr>
        <a:xfrm>
          <a:off x="4076700" y="998220"/>
          <a:ext cx="1303020" cy="3352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ПО ДНЯМ</a:t>
          </a:r>
        </a:p>
      </xdr:txBody>
    </xdr:sp>
    <xdr:clientData/>
  </xdr:twoCellAnchor>
  <xdr:twoCellAnchor>
    <xdr:from>
      <xdr:col>6</xdr:col>
      <xdr:colOff>411480</xdr:colOff>
      <xdr:row>7</xdr:row>
      <xdr:rowOff>114300</xdr:rowOff>
    </xdr:from>
    <xdr:to>
      <xdr:col>8</xdr:col>
      <xdr:colOff>495300</xdr:colOff>
      <xdr:row>9</xdr:row>
      <xdr:rowOff>83820</xdr:rowOff>
    </xdr:to>
    <xdr:sp macro="" textlink="">
      <xdr:nvSpPr>
        <xdr:cNvPr id="11" name="Скругленный прямоугольник 10">
          <a:hlinkClick xmlns:r="http://schemas.openxmlformats.org/officeDocument/2006/relationships" r:id="rId6"/>
        </xdr:cNvPr>
        <xdr:cNvSpPr/>
      </xdr:nvSpPr>
      <xdr:spPr>
        <a:xfrm>
          <a:off x="4069080" y="1394460"/>
          <a:ext cx="1303020" cy="3352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ПО МЕСЯЦАМ</a:t>
          </a:r>
        </a:p>
      </xdr:txBody>
    </xdr:sp>
    <xdr:clientData/>
  </xdr:twoCellAnchor>
  <xdr:oneCellAnchor>
    <xdr:from>
      <xdr:col>0</xdr:col>
      <xdr:colOff>365039</xdr:colOff>
      <xdr:row>1</xdr:row>
      <xdr:rowOff>83635</xdr:rowOff>
    </xdr:from>
    <xdr:ext cx="5213543" cy="386644"/>
    <xdr:sp macro="" textlink="">
      <xdr:nvSpPr>
        <xdr:cNvPr id="4" name="Прямоугольник 3"/>
        <xdr:cNvSpPr/>
      </xdr:nvSpPr>
      <xdr:spPr>
        <a:xfrm>
          <a:off x="365039" y="266515"/>
          <a:ext cx="5213543" cy="38664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rPr>
            <a:t>Программа</a:t>
          </a:r>
          <a:r>
            <a:rPr lang="ru-RU" sz="20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rPr>
            <a:t> производственного учета и анализа</a:t>
          </a:r>
          <a:endParaRPr lang="ru-RU" sz="20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 Narrow" panose="020B060602020203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oneCellAnchor>
    <xdr:from>
      <xdr:col>3</xdr:col>
      <xdr:colOff>335280</xdr:colOff>
      <xdr:row>7</xdr:row>
      <xdr:rowOff>30480</xdr:rowOff>
    </xdr:from>
    <xdr:ext cx="1663084" cy="1470146"/>
    <xdr:sp macro="" textlink="">
      <xdr:nvSpPr>
        <xdr:cNvPr id="5" name="TextBox 4"/>
        <xdr:cNvSpPr txBox="1"/>
      </xdr:nvSpPr>
      <xdr:spPr>
        <a:xfrm>
          <a:off x="2164080" y="1310640"/>
          <a:ext cx="1663084" cy="1470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>
              <a:solidFill>
                <a:srgbClr val="FF0000"/>
              </a:solidFill>
            </a:rPr>
            <a:t>ВНИМАНИЕ:</a:t>
          </a:r>
        </a:p>
        <a:p>
          <a:r>
            <a:rPr lang="ru-RU" sz="1100"/>
            <a:t>В таблице "ЗАДАЧИ"</a:t>
          </a:r>
        </a:p>
        <a:p>
          <a:r>
            <a:rPr lang="ru-RU" sz="1100"/>
            <a:t>ввод данных в ячейки </a:t>
          </a:r>
        </a:p>
        <a:p>
          <a:r>
            <a:rPr lang="ru-RU" sz="1100"/>
            <a:t>столбцов с заголовками </a:t>
          </a:r>
        </a:p>
        <a:p>
          <a:r>
            <a:rPr lang="ru-RU" sz="1100"/>
            <a:t>красного цвета </a:t>
          </a:r>
        </a:p>
        <a:p>
          <a:r>
            <a:rPr lang="ru-RU" sz="1100"/>
            <a:t>ЗАПРЕЩЕН, т.к. эти</a:t>
          </a:r>
        </a:p>
        <a:p>
          <a:r>
            <a:rPr lang="ru-RU" sz="1100"/>
            <a:t>ячейки содержат</a:t>
          </a:r>
        </a:p>
        <a:p>
          <a:r>
            <a:rPr lang="ru-RU" sz="1100"/>
            <a:t>формулы</a:t>
          </a:r>
        </a:p>
      </xdr:txBody>
    </xdr:sp>
    <xdr:clientData/>
  </xdr:oneCellAnchor>
  <xdr:oneCellAnchor>
    <xdr:from>
      <xdr:col>7</xdr:col>
      <xdr:colOff>64477</xdr:colOff>
      <xdr:row>12</xdr:row>
      <xdr:rowOff>58617</xdr:rowOff>
    </xdr:from>
    <xdr:ext cx="1303818" cy="463062"/>
    <xdr:sp macro="" textlink="">
      <xdr:nvSpPr>
        <xdr:cNvPr id="7" name="TextBox 6">
          <a:hlinkClick xmlns:r="http://schemas.openxmlformats.org/officeDocument/2006/relationships" r:id="rId7"/>
        </xdr:cNvPr>
        <xdr:cNvSpPr txBox="1"/>
      </xdr:nvSpPr>
      <xdr:spPr>
        <a:xfrm>
          <a:off x="4331677" y="2239109"/>
          <a:ext cx="1303818" cy="4630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/>
            <a:t>Автор программы:</a:t>
          </a:r>
          <a:endParaRPr lang="en-US" sz="1100"/>
        </a:p>
        <a:p>
          <a:r>
            <a:rPr lang="en-US" sz="1100" b="1">
              <a:solidFill>
                <a:srgbClr val="FF0000"/>
              </a:solidFill>
            </a:rPr>
            <a:t>www.fda-studia.ru</a:t>
          </a:r>
          <a:endParaRPr lang="ru-RU" sz="1100" b="1">
            <a:solidFill>
              <a:srgbClr val="FF0000"/>
            </a:solidFill>
          </a:endParaRPr>
        </a:p>
        <a:p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</xdr:row>
      <xdr:rowOff>106680</xdr:rowOff>
    </xdr:from>
    <xdr:to>
      <xdr:col>0</xdr:col>
      <xdr:colOff>342900</xdr:colOff>
      <xdr:row>3</xdr:row>
      <xdr:rowOff>7620</xdr:rowOff>
    </xdr:to>
    <xdr:sp macro="" textlink="">
      <xdr:nvSpPr>
        <xdr:cNvPr id="2" name="Стрелка вверх 1">
          <a:hlinkClick xmlns:r="http://schemas.openxmlformats.org/officeDocument/2006/relationships" r:id="rId1"/>
        </xdr:cNvPr>
        <xdr:cNvSpPr/>
      </xdr:nvSpPr>
      <xdr:spPr>
        <a:xfrm>
          <a:off x="68580" y="281940"/>
          <a:ext cx="274320" cy="251460"/>
        </a:xfrm>
        <a:prstGeom prst="up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7620</xdr:colOff>
      <xdr:row>1</xdr:row>
      <xdr:rowOff>121920</xdr:rowOff>
    </xdr:from>
    <xdr:to>
      <xdr:col>2</xdr:col>
      <xdr:colOff>53340</xdr:colOff>
      <xdr:row>3</xdr:row>
      <xdr:rowOff>30480</xdr:rowOff>
    </xdr:to>
    <xdr:sp macro="" textlink="">
      <xdr:nvSpPr>
        <xdr:cNvPr id="6" name="Скругленный прямоугольник 5">
          <a:hlinkClick xmlns:r="http://schemas.openxmlformats.org/officeDocument/2006/relationships" r:id="rId2"/>
        </xdr:cNvPr>
        <xdr:cNvSpPr/>
      </xdr:nvSpPr>
      <xdr:spPr>
        <a:xfrm>
          <a:off x="571500" y="297180"/>
          <a:ext cx="1104900" cy="2590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На главную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60960</xdr:rowOff>
    </xdr:from>
    <xdr:to>
      <xdr:col>3</xdr:col>
      <xdr:colOff>563880</xdr:colOff>
      <xdr:row>1</xdr:row>
      <xdr:rowOff>137160</xdr:rowOff>
    </xdr:to>
    <xdr:sp macro="" textlink="">
      <xdr:nvSpPr>
        <xdr:cNvPr id="3" name="Скругленный прямоугольник 2">
          <a:hlinkClick xmlns:r="http://schemas.openxmlformats.org/officeDocument/2006/relationships" r:id="rId1"/>
        </xdr:cNvPr>
        <xdr:cNvSpPr/>
      </xdr:nvSpPr>
      <xdr:spPr>
        <a:xfrm>
          <a:off x="3329940" y="60960"/>
          <a:ext cx="1104900" cy="2590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На главную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83820</xdr:rowOff>
    </xdr:from>
    <xdr:to>
      <xdr:col>5</xdr:col>
      <xdr:colOff>144780</xdr:colOff>
      <xdr:row>1</xdr:row>
      <xdr:rowOff>160020</xdr:rowOff>
    </xdr:to>
    <xdr:sp macro="" textlink="">
      <xdr:nvSpPr>
        <xdr:cNvPr id="3" name="Скругленный прямоугольник 2">
          <a:hlinkClick xmlns:r="http://schemas.openxmlformats.org/officeDocument/2006/relationships" r:id="rId1"/>
        </xdr:cNvPr>
        <xdr:cNvSpPr/>
      </xdr:nvSpPr>
      <xdr:spPr>
        <a:xfrm>
          <a:off x="3657600" y="83820"/>
          <a:ext cx="1104900" cy="2590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На главную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990600</xdr:colOff>
      <xdr:row>1</xdr:row>
      <xdr:rowOff>76200</xdr:rowOff>
    </xdr:from>
    <xdr:to>
      <xdr:col>0</xdr:col>
      <xdr:colOff>1203960</xdr:colOff>
      <xdr:row>3</xdr:row>
      <xdr:rowOff>38100</xdr:rowOff>
    </xdr:to>
    <xdr:sp macro="" textlink="">
      <xdr:nvSpPr>
        <xdr:cNvPr id="2" name="Стрелка вверх 1">
          <a:hlinkClick xmlns:r="http://schemas.openxmlformats.org/officeDocument/2006/relationships" r:id="rId1"/>
        </xdr:cNvPr>
        <xdr:cNvSpPr/>
      </xdr:nvSpPr>
      <xdr:spPr>
        <a:xfrm>
          <a:off x="990600" y="251460"/>
          <a:ext cx="213360" cy="312420"/>
        </a:xfrm>
        <a:prstGeom prst="up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1821180</xdr:colOff>
      <xdr:row>1</xdr:row>
      <xdr:rowOff>137160</xdr:rowOff>
    </xdr:from>
    <xdr:to>
      <xdr:col>0</xdr:col>
      <xdr:colOff>2926080</xdr:colOff>
      <xdr:row>3</xdr:row>
      <xdr:rowOff>45720</xdr:rowOff>
    </xdr:to>
    <xdr:sp macro="" textlink="">
      <xdr:nvSpPr>
        <xdr:cNvPr id="4" name="Скругленный прямоугольник 3">
          <a:hlinkClick xmlns:r="http://schemas.openxmlformats.org/officeDocument/2006/relationships" r:id="rId2"/>
        </xdr:cNvPr>
        <xdr:cNvSpPr/>
      </xdr:nvSpPr>
      <xdr:spPr>
        <a:xfrm>
          <a:off x="1821180" y="312420"/>
          <a:ext cx="1104900" cy="2590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На главную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</xdr:row>
      <xdr:rowOff>121920</xdr:rowOff>
    </xdr:from>
    <xdr:to>
      <xdr:col>0</xdr:col>
      <xdr:colOff>236220</xdr:colOff>
      <xdr:row>3</xdr:row>
      <xdr:rowOff>15240</xdr:rowOff>
    </xdr:to>
    <xdr:sp macro="" textlink="">
      <xdr:nvSpPr>
        <xdr:cNvPr id="2" name="Стрелка вверх 1">
          <a:hlinkClick xmlns:r="http://schemas.openxmlformats.org/officeDocument/2006/relationships" r:id="rId1"/>
        </xdr:cNvPr>
        <xdr:cNvSpPr/>
      </xdr:nvSpPr>
      <xdr:spPr>
        <a:xfrm>
          <a:off x="91440" y="304800"/>
          <a:ext cx="144780" cy="259080"/>
        </a:xfrm>
        <a:prstGeom prst="up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365760</xdr:colOff>
      <xdr:row>1</xdr:row>
      <xdr:rowOff>144780</xdr:rowOff>
    </xdr:from>
    <xdr:to>
      <xdr:col>0</xdr:col>
      <xdr:colOff>1470660</xdr:colOff>
      <xdr:row>3</xdr:row>
      <xdr:rowOff>38100</xdr:rowOff>
    </xdr:to>
    <xdr:sp macro="" textlink="">
      <xdr:nvSpPr>
        <xdr:cNvPr id="4" name="Скругленный прямоугольник 3">
          <a:hlinkClick xmlns:r="http://schemas.openxmlformats.org/officeDocument/2006/relationships" r:id="rId2"/>
        </xdr:cNvPr>
        <xdr:cNvSpPr/>
      </xdr:nvSpPr>
      <xdr:spPr>
        <a:xfrm>
          <a:off x="365760" y="327660"/>
          <a:ext cx="1104900" cy="2590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На главную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</xdr:row>
      <xdr:rowOff>114300</xdr:rowOff>
    </xdr:from>
    <xdr:to>
      <xdr:col>0</xdr:col>
      <xdr:colOff>213360</xdr:colOff>
      <xdr:row>3</xdr:row>
      <xdr:rowOff>30480</xdr:rowOff>
    </xdr:to>
    <xdr:sp macro="" textlink="">
      <xdr:nvSpPr>
        <xdr:cNvPr id="2" name="Стрелка вверх 1">
          <a:hlinkClick xmlns:r="http://schemas.openxmlformats.org/officeDocument/2006/relationships" r:id="rId1"/>
        </xdr:cNvPr>
        <xdr:cNvSpPr/>
      </xdr:nvSpPr>
      <xdr:spPr>
        <a:xfrm>
          <a:off x="45720" y="297180"/>
          <a:ext cx="167640" cy="281940"/>
        </a:xfrm>
        <a:prstGeom prst="up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830580</xdr:colOff>
      <xdr:row>1</xdr:row>
      <xdr:rowOff>152400</xdr:rowOff>
    </xdr:from>
    <xdr:to>
      <xdr:col>0</xdr:col>
      <xdr:colOff>1935480</xdr:colOff>
      <xdr:row>3</xdr:row>
      <xdr:rowOff>45720</xdr:rowOff>
    </xdr:to>
    <xdr:sp macro="" textlink="">
      <xdr:nvSpPr>
        <xdr:cNvPr id="4" name="Скругленный прямоугольник 3">
          <a:hlinkClick xmlns:r="http://schemas.openxmlformats.org/officeDocument/2006/relationships" r:id="rId2"/>
        </xdr:cNvPr>
        <xdr:cNvSpPr/>
      </xdr:nvSpPr>
      <xdr:spPr>
        <a:xfrm>
          <a:off x="830580" y="335280"/>
          <a:ext cx="1104900" cy="2590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На главную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5699.406096296298" createdVersion="4" refreshedVersion="4" minRefreshableVersion="3" recordCount="1499">
  <cacheSource type="worksheet">
    <worksheetSource name="ТаблицаЗадачи"/>
  </cacheSource>
  <cacheFields count="13">
    <cacheField name="Участок" numFmtId="0">
      <sharedItems containsBlank="1" count="3">
        <s v="Цех"/>
        <m/>
        <s v="Мех" u="1"/>
      </sharedItems>
    </cacheField>
    <cacheField name="ФИО" numFmtId="0">
      <sharedItems containsBlank="1" count="12">
        <s v="Грищук А."/>
        <s v="Малышев Р."/>
        <s v="Никонов И."/>
        <s v="Хазраткулов С."/>
        <s v="Шубенков В."/>
        <s v="Перевозчиков С."/>
        <s v="Васильев В."/>
        <s v="Вовк А."/>
        <m/>
        <s v="Абдулаев А." u="1"/>
        <s v="Владимиров А." u="1"/>
        <s v="Иноземцев Н." u="1"/>
      </sharedItems>
    </cacheField>
    <cacheField name="Заказ" numFmtId="0">
      <sharedItems containsBlank="1" count="9">
        <s v="Взлет, Спец.91"/>
        <s v="ЛАЭС, КМЗ - 140 шт. 2023"/>
        <s v="Геликон, Спец.31"/>
        <m/>
        <s v="Геликон, Спец.33" u="1"/>
        <s v="КМЗ - 140 шт. ЛАЭС" u="1"/>
        <s v="КМЗ" u="1"/>
        <s v="Взлет" u="1"/>
        <s v="Геликон" u="1"/>
      </sharedItems>
    </cacheField>
    <cacheField name="Задача" numFmtId="0">
      <sharedItems containsBlank="1" count="18">
        <s v="Сварка прод.шва обечайки"/>
        <s v="Зачистка корпуса"/>
        <s v="Сварка подвесов"/>
        <s v="Приварка элементов"/>
        <s v="Снятие фасок на отв-х ИУ"/>
        <s v="Сборка корпусов"/>
        <s v="Зачистка подвесов"/>
        <m/>
        <s v="Сварка корпус" u="1"/>
        <s v="Сварка подвес" u="1"/>
        <s v="Сварка Ду200" u="1"/>
        <s v="Сварка Ду1000" u="1"/>
        <s v="Токарка пальцы" u="1"/>
        <s v="Зачистка КМЗ" u="1"/>
        <s v="Фрезеровка проушин" u="1"/>
        <s v="Зачистка ограничитель 02.02" u="1"/>
        <s v="Сверлока проушин" u="1"/>
        <s v="Покраска корпуса" u="1"/>
      </sharedItems>
    </cacheField>
    <cacheField name="Дата нач план" numFmtId="14">
      <sharedItems containsNonDate="0" containsDate="1" containsString="0" containsBlank="1" minDate="2023-07-18T00:00:00" maxDate="2023-07-19T00:00:00"/>
    </cacheField>
    <cacheField name="Дата окон план" numFmtId="14">
      <sharedItems containsNonDate="0" containsDate="1" containsString="0" containsBlank="1" minDate="2023-07-18T00:00:00" maxDate="2023-07-19T00:00:00"/>
    </cacheField>
    <cacheField name="Дата факт окон" numFmtId="14">
      <sharedItems containsNonDate="0" containsDate="1" containsString="0" containsBlank="1" minDate="2022-07-02T00:00:00" maxDate="2023-07-20T00:00:00" count="10">
        <d v="2023-07-18T00:00:00"/>
        <d v="2023-07-19T00:00:00"/>
        <m/>
        <d v="2022-07-03T00:00:00" u="1"/>
        <d v="2022-07-08T00:00:00" u="1"/>
        <d v="2023-01-02T00:00:00" u="1"/>
        <d v="2022-07-04T00:00:00" u="1"/>
        <d v="2022-07-02T00:00:00" u="1"/>
        <d v="2022-07-07T00:00:00" u="1"/>
        <d v="2022-08-05T00:00:00" u="1"/>
      </sharedItems>
    </cacheField>
    <cacheField name="Месяц факт окон" numFmtId="165">
      <sharedItems containsBlank="1" count="6">
        <s v="2023. 7"/>
        <s v=""/>
        <m/>
        <s v="2023. 1" u="1"/>
        <s v="2022. 7" u="1"/>
        <s v="2022. 8" u="1"/>
      </sharedItems>
    </cacheField>
    <cacheField name="Кол-во" numFmtId="164">
      <sharedItems containsString="0" containsBlank="1" containsNumber="1" containsInteger="1" minValue="1" maxValue="53" count="11">
        <n v="2"/>
        <n v="1"/>
        <n v="12"/>
        <n v="4"/>
        <n v="6"/>
        <m/>
        <n v="16" u="1"/>
        <n v="3" u="1"/>
        <n v="8" u="1"/>
        <n v="30" u="1"/>
        <n v="53" u="1"/>
      </sharedItems>
    </cacheField>
    <cacheField name="Н/Ч" numFmtId="2">
      <sharedItems containsString="0" containsBlank="1" containsNumber="1" minValue="0.4" maxValue="3"/>
    </cacheField>
    <cacheField name="Сумма, Н/Ч" numFmtId="2">
      <sharedItems containsMixedTypes="1" containsNumber="1" containsInteger="1" minValue="3" maxValue="4"/>
    </cacheField>
    <cacheField name="Результат" numFmtId="0">
      <sharedItems/>
    </cacheField>
    <cacheField name="Комментарии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99">
  <r>
    <x v="0"/>
    <x v="0"/>
    <x v="0"/>
    <x v="0"/>
    <d v="2023-07-18T00:00:00"/>
    <d v="2023-07-18T00:00:00"/>
    <x v="0"/>
    <x v="0"/>
    <x v="0"/>
    <n v="2"/>
    <n v="4"/>
    <s v="Сделал"/>
    <m/>
  </r>
  <r>
    <x v="0"/>
    <x v="1"/>
    <x v="1"/>
    <x v="1"/>
    <d v="2023-07-18T00:00:00"/>
    <d v="2023-07-18T00:00:00"/>
    <x v="1"/>
    <x v="0"/>
    <x v="1"/>
    <n v="3"/>
    <n v="3"/>
    <s v="Сделал"/>
    <m/>
  </r>
  <r>
    <x v="0"/>
    <x v="2"/>
    <x v="1"/>
    <x v="2"/>
    <d v="2023-07-18T00:00:00"/>
    <d v="2023-07-18T00:00:00"/>
    <x v="2"/>
    <x v="1"/>
    <x v="2"/>
    <n v="0.4"/>
    <s v=""/>
    <s v="В работе"/>
    <m/>
  </r>
  <r>
    <x v="0"/>
    <x v="3"/>
    <x v="1"/>
    <x v="3"/>
    <d v="2023-07-18T00:00:00"/>
    <d v="2023-07-18T00:00:00"/>
    <x v="2"/>
    <x v="1"/>
    <x v="3"/>
    <n v="2"/>
    <s v=""/>
    <s v="В работе"/>
    <m/>
  </r>
  <r>
    <x v="0"/>
    <x v="4"/>
    <x v="2"/>
    <x v="4"/>
    <d v="2023-07-18T00:00:00"/>
    <d v="2023-07-18T00:00:00"/>
    <x v="2"/>
    <x v="1"/>
    <x v="0"/>
    <n v="2.5"/>
    <s v=""/>
    <s v="В работе"/>
    <m/>
  </r>
  <r>
    <x v="0"/>
    <x v="5"/>
    <x v="1"/>
    <x v="1"/>
    <d v="2023-07-18T00:00:00"/>
    <d v="2023-07-18T00:00:00"/>
    <x v="2"/>
    <x v="1"/>
    <x v="3"/>
    <n v="3"/>
    <s v=""/>
    <s v="В работе"/>
    <m/>
  </r>
  <r>
    <x v="0"/>
    <x v="6"/>
    <x v="1"/>
    <x v="5"/>
    <d v="2023-07-18T00:00:00"/>
    <d v="2023-07-18T00:00:00"/>
    <x v="2"/>
    <x v="1"/>
    <x v="0"/>
    <n v="2"/>
    <s v=""/>
    <s v="В работе"/>
    <m/>
  </r>
  <r>
    <x v="0"/>
    <x v="7"/>
    <x v="1"/>
    <x v="6"/>
    <d v="2023-07-18T00:00:00"/>
    <d v="2023-07-18T00:00:00"/>
    <x v="2"/>
    <x v="1"/>
    <x v="4"/>
    <n v="0.5"/>
    <s v=""/>
    <s v="В работе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2"/>
    <x v="5"/>
    <m/>
    <s v=""/>
    <s v=""/>
    <m/>
  </r>
  <r>
    <x v="1"/>
    <x v="8"/>
    <x v="3"/>
    <x v="7"/>
    <m/>
    <m/>
    <x v="2"/>
    <x v="1"/>
    <x v="5"/>
    <m/>
    <s v=""/>
    <s v=""/>
    <m/>
  </r>
  <r>
    <x v="1"/>
    <x v="8"/>
    <x v="3"/>
    <x v="7"/>
    <m/>
    <m/>
    <x v="2"/>
    <x v="1"/>
    <x v="5"/>
    <m/>
    <s v=""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ПоДням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4:E31" firstHeaderRow="1" firstDataRow="2" firstDataCol="1" rowPageCount="2" colPageCount="1"/>
  <pivotFields count="13">
    <pivotField axis="axisPage" showAll="0">
      <items count="4">
        <item m="1" x="2"/>
        <item x="0"/>
        <item x="1"/>
        <item t="default"/>
      </items>
    </pivotField>
    <pivotField axis="axisRow" showAll="0">
      <items count="13">
        <item sd="0" m="1" x="9"/>
        <item sd="0" m="1" x="10"/>
        <item x="0"/>
        <item sd="0" m="1" x="11"/>
        <item x="1"/>
        <item sd="0" x="8"/>
        <item x="2"/>
        <item x="3"/>
        <item x="4"/>
        <item x="5"/>
        <item x="6"/>
        <item x="7"/>
        <item t="default"/>
      </items>
    </pivotField>
    <pivotField axis="axisPage" showAll="0">
      <items count="10">
        <item m="1" x="7"/>
        <item m="1" x="8"/>
        <item m="1" x="6"/>
        <item x="3"/>
        <item m="1" x="5"/>
        <item m="1" x="4"/>
        <item x="0"/>
        <item x="1"/>
        <item x="2"/>
        <item t="default"/>
      </items>
    </pivotField>
    <pivotField axis="axisRow" showAll="0">
      <items count="19">
        <item sd="0" m="1" x="13"/>
        <item m="1" x="15"/>
        <item m="1" x="17"/>
        <item m="1" x="11"/>
        <item sd="0" m="1" x="10"/>
        <item sd="0" m="1" x="8"/>
        <item m="1" x="9"/>
        <item sd="0" m="1" x="16"/>
        <item sd="0" m="1" x="12"/>
        <item sd="0" m="1" x="14"/>
        <item x="7"/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axis="axisCol" showAll="0">
      <items count="11">
        <item m="1" x="7"/>
        <item m="1" x="3"/>
        <item m="1" x="6"/>
        <item m="1" x="8"/>
        <item m="1" x="4"/>
        <item m="1" x="9"/>
        <item m="1" x="5"/>
        <item x="2"/>
        <item x="0"/>
        <item x="1"/>
        <item t="default"/>
      </items>
    </pivotField>
    <pivotField showAll="0"/>
    <pivotField axis="axisRow" showAll="0">
      <items count="12">
        <item x="1"/>
        <item m="1" x="7"/>
        <item m="1" x="8"/>
        <item m="1" x="6"/>
        <item m="1" x="9"/>
        <item m="1" x="10"/>
        <item x="5"/>
        <item x="0"/>
        <item x="2"/>
        <item x="3"/>
        <item x="4"/>
        <item t="default"/>
      </items>
    </pivotField>
    <pivotField showAll="0"/>
    <pivotField dataField="1" showAll="0"/>
    <pivotField showAll="0"/>
    <pivotField showAll="0"/>
  </pivotFields>
  <rowFields count="3">
    <field x="1"/>
    <field x="3"/>
    <field x="8"/>
  </rowFields>
  <rowItems count="26">
    <i>
      <x v="2"/>
    </i>
    <i r="1">
      <x v="11"/>
    </i>
    <i r="2">
      <x v="7"/>
    </i>
    <i>
      <x v="4"/>
    </i>
    <i r="1">
      <x v="12"/>
    </i>
    <i r="2">
      <x/>
    </i>
    <i>
      <x v="5"/>
    </i>
    <i>
      <x v="6"/>
    </i>
    <i r="1">
      <x v="13"/>
    </i>
    <i r="2">
      <x v="8"/>
    </i>
    <i>
      <x v="7"/>
    </i>
    <i r="1">
      <x v="14"/>
    </i>
    <i r="2">
      <x v="9"/>
    </i>
    <i>
      <x v="8"/>
    </i>
    <i r="1">
      <x v="15"/>
    </i>
    <i r="2">
      <x v="7"/>
    </i>
    <i>
      <x v="9"/>
    </i>
    <i r="1">
      <x v="12"/>
    </i>
    <i r="2">
      <x v="9"/>
    </i>
    <i>
      <x v="10"/>
    </i>
    <i r="1">
      <x v="16"/>
    </i>
    <i r="2">
      <x v="7"/>
    </i>
    <i>
      <x v="11"/>
    </i>
    <i r="1">
      <x v="17"/>
    </i>
    <i r="2">
      <x v="10"/>
    </i>
    <i t="grand">
      <x/>
    </i>
  </rowItems>
  <colFields count="1">
    <field x="6"/>
  </colFields>
  <colItems count="4">
    <i>
      <x v="7"/>
    </i>
    <i>
      <x v="8"/>
    </i>
    <i>
      <x v="9"/>
    </i>
    <i t="grand">
      <x/>
    </i>
  </colItems>
  <pageFields count="2">
    <pageField fld="0" hier="-1"/>
    <pageField fld="2" hier="-1"/>
  </pageFields>
  <dataFields count="1">
    <dataField name="Сумма по полю Сумма, Н/Ч" fld="10" baseField="1" baseItem="0" numFmtId="4"/>
  </dataFields>
  <formats count="2">
    <format dxfId="40">
      <pivotArea type="all" dataOnly="0" outline="0" fieldPosition="0"/>
    </format>
    <format dxfId="39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ТаблицаПоМесяцам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4:E31" firstHeaderRow="1" firstDataRow="2" firstDataCol="1" rowPageCount="2" colPageCount="1"/>
  <pivotFields count="13">
    <pivotField axis="axisPage" showAll="0">
      <items count="4">
        <item m="1" x="2"/>
        <item x="0"/>
        <item x="1"/>
        <item t="default"/>
      </items>
    </pivotField>
    <pivotField axis="axisRow" showAll="0">
      <items count="13">
        <item sd="0" m="1" x="9"/>
        <item sd="0" m="1" x="10"/>
        <item x="0"/>
        <item sd="0" m="1" x="11"/>
        <item x="1"/>
        <item sd="0" x="8"/>
        <item x="2"/>
        <item x="3"/>
        <item x="4"/>
        <item x="5"/>
        <item x="6"/>
        <item x="7"/>
        <item t="default"/>
      </items>
    </pivotField>
    <pivotField axis="axisPage" showAll="0">
      <items count="10">
        <item m="1" x="7"/>
        <item m="1" x="8"/>
        <item m="1" x="6"/>
        <item x="3"/>
        <item m="1" x="5"/>
        <item m="1" x="4"/>
        <item x="0"/>
        <item x="1"/>
        <item x="2"/>
        <item t="default"/>
      </items>
    </pivotField>
    <pivotField axis="axisRow" showAll="0">
      <items count="19">
        <item sd="0" m="1" x="13"/>
        <item m="1" x="15"/>
        <item m="1" x="17"/>
        <item m="1" x="11"/>
        <item sd="0" m="1" x="10"/>
        <item sd="0" m="1" x="8"/>
        <item m="1" x="9"/>
        <item sd="0" m="1" x="16"/>
        <item sd="0" m="1" x="12"/>
        <item sd="0" m="1" x="14"/>
        <item x="7"/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axis="axisCol" showAll="0">
      <items count="7">
        <item x="1"/>
        <item m="1" x="4"/>
        <item m="1" x="5"/>
        <item m="1" x="3"/>
        <item x="2"/>
        <item x="0"/>
        <item t="default"/>
      </items>
    </pivotField>
    <pivotField axis="axisRow" showAll="0">
      <items count="12">
        <item x="1"/>
        <item m="1" x="7"/>
        <item m="1" x="8"/>
        <item m="1" x="6"/>
        <item m="1" x="9"/>
        <item m="1" x="10"/>
        <item x="5"/>
        <item x="0"/>
        <item x="2"/>
        <item x="3"/>
        <item x="4"/>
        <item t="default"/>
      </items>
    </pivotField>
    <pivotField showAll="0"/>
    <pivotField dataField="1" showAll="0"/>
    <pivotField showAll="0"/>
    <pivotField showAll="0"/>
  </pivotFields>
  <rowFields count="3">
    <field x="1"/>
    <field x="3"/>
    <field x="8"/>
  </rowFields>
  <rowItems count="26">
    <i>
      <x v="2"/>
    </i>
    <i r="1">
      <x v="11"/>
    </i>
    <i r="2">
      <x v="7"/>
    </i>
    <i>
      <x v="4"/>
    </i>
    <i r="1">
      <x v="12"/>
    </i>
    <i r="2">
      <x/>
    </i>
    <i>
      <x v="5"/>
    </i>
    <i>
      <x v="6"/>
    </i>
    <i r="1">
      <x v="13"/>
    </i>
    <i r="2">
      <x v="8"/>
    </i>
    <i>
      <x v="7"/>
    </i>
    <i r="1">
      <x v="14"/>
    </i>
    <i r="2">
      <x v="9"/>
    </i>
    <i>
      <x v="8"/>
    </i>
    <i r="1">
      <x v="15"/>
    </i>
    <i r="2">
      <x v="7"/>
    </i>
    <i>
      <x v="9"/>
    </i>
    <i r="1">
      <x v="12"/>
    </i>
    <i r="2">
      <x v="9"/>
    </i>
    <i>
      <x v="10"/>
    </i>
    <i r="1">
      <x v="16"/>
    </i>
    <i r="2">
      <x v="7"/>
    </i>
    <i>
      <x v="11"/>
    </i>
    <i r="1">
      <x v="17"/>
    </i>
    <i r="2">
      <x v="10"/>
    </i>
    <i t="grand">
      <x/>
    </i>
  </rowItems>
  <colFields count="1">
    <field x="7"/>
  </colFields>
  <colItems count="4">
    <i>
      <x/>
    </i>
    <i>
      <x v="4"/>
    </i>
    <i>
      <x v="5"/>
    </i>
    <i t="grand">
      <x/>
    </i>
  </colItems>
  <pageFields count="2">
    <pageField fld="0" hier="-1"/>
    <pageField fld="2" hier="-1"/>
  </pageFields>
  <dataFields count="1">
    <dataField name="Сумма по полю Сумма, Н/Ч" fld="10" baseField="1" baseItem="0" numFmtId="4"/>
  </dataFields>
  <formats count="2">
    <format dxfId="38">
      <pivotArea type="all" dataOnly="0" outline="0" fieldPosition="0"/>
    </format>
    <format dxfId="37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5" name="ТаблицаЗадачи" displayName="ТаблицаЗадачи" ref="A5:M17" totalsRowCount="1" headerRowDxfId="55" dataDxfId="54">
  <autoFilter ref="A5:M16"/>
  <tableColumns count="13">
    <tableColumn id="2" name="Участок" totalsRowLabel="Итог" dataDxfId="53" totalsRowDxfId="12"/>
    <tableColumn id="3" name="ФИО" totalsRowFunction="count" dataDxfId="52" totalsRowDxfId="11"/>
    <tableColumn id="4" name="Заказ" dataDxfId="51" totalsRowDxfId="10"/>
    <tableColumn id="5" name="Задача" dataDxfId="50" totalsRowDxfId="9"/>
    <tableColumn id="6" name="Дата нач план" dataDxfId="49" totalsRowDxfId="8"/>
    <tableColumn id="7" name="Дата окон план" dataDxfId="48" totalsRowDxfId="7"/>
    <tableColumn id="8" name="Дата факт окон" dataDxfId="47" totalsRowDxfId="6"/>
    <tableColumn id="9" name="Месяц факт окон" dataDxfId="46" totalsRowDxfId="5">
      <calculatedColumnFormula>IF(G6="","",CONCATENATE(YEAR(G6),". ",MONTH(G6)))</calculatedColumnFormula>
    </tableColumn>
    <tableColumn id="10" name="Кол-во" dataDxfId="45" totalsRowDxfId="4"/>
    <tableColumn id="11" name="Н/Ч" dataDxfId="44" totalsRowDxfId="3"/>
    <tableColumn id="12" name="Сумма, Н/Ч" totalsRowFunction="sum" dataDxfId="43" totalsRowDxfId="2">
      <calculatedColumnFormula>IF(G6="","",IF(I6="","",I6*J6))</calculatedColumnFormula>
    </tableColumn>
    <tableColumn id="13" name="Результат" dataDxfId="42" totalsRowDxfId="1">
      <calculatedColumnFormula>IF(E6="","",IF(AND(E6&gt;0,G6&gt;0),"Сделал","В работе"))</calculatedColumnFormula>
    </tableColumn>
    <tableColumn id="14" name="Комментарии" dataDxfId="41" totalsRowDxfId="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6" name="ТаблицаСотрудники" displayName="ТаблицаСотрудники" ref="A5:A38" totalsRowCount="1" headerRowDxfId="36" dataDxfId="34" totalsRowDxfId="32" headerRowBorderDxfId="35" tableBorderDxfId="33" totalsRowBorderDxfId="31">
  <autoFilter ref="A5:A37"/>
  <sortState ref="A2:A201">
    <sortCondition ref="A1:A201"/>
  </sortState>
  <tableColumns count="1">
    <tableColumn id="1" name="Фамилия и Имя" totalsRowFunction="count" dataDxfId="30" totalsRowDxfId="29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2" name="ТаблицаУчастки" displayName="ТаблицаУчастки" ref="A5:A15" totalsRowCount="1" headerRowDxfId="28" dataDxfId="27" totalsRowDxfId="26">
  <autoFilter ref="A5:A14"/>
  <tableColumns count="1">
    <tableColumn id="1" name="Участок" totalsRowFunction="count" dataDxfId="25" totalsRowDxfId="24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1" name="ТаблицаЗаказы" displayName="ТаблицаЗаказы" ref="A5:A12" totalsRowCount="1" headerRowDxfId="23" dataDxfId="22" totalsRowDxfId="21">
  <autoFilter ref="A5:A11"/>
  <sortState ref="A2:A100">
    <sortCondition ref="A1:A100"/>
  </sortState>
  <tableColumns count="1">
    <tableColumn id="1" name="Наименование Заказа" totalsRowFunction="count" dataDxfId="20" totalsRowDxfId="19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130" zoomScaleNormal="130" workbookViewId="0"/>
  </sheetViews>
  <sheetFormatPr defaultRowHeight="14.4" x14ac:dyDescent="0.3"/>
  <cols>
    <col min="1" max="16384" width="8.88671875" style="8"/>
  </cols>
  <sheetData/>
  <sheetProtection password="CE28" sheet="1" objects="1" scenarios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Group Box 1">
              <controlPr defaultSize="0" autoFill="0" autoPict="0">
                <anchor moveWithCells="1">
                  <from>
                    <xdr:col>0</xdr:col>
                    <xdr:colOff>403860</xdr:colOff>
                    <xdr:row>4</xdr:row>
                    <xdr:rowOff>60960</xdr:rowOff>
                  </from>
                  <to>
                    <xdr:col>3</xdr:col>
                    <xdr:colOff>129540</xdr:colOff>
                    <xdr:row>12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Group Box 2">
              <controlPr defaultSize="0" autoFill="0" autoPict="0">
                <anchor moveWithCells="1">
                  <from>
                    <xdr:col>3</xdr:col>
                    <xdr:colOff>358140</xdr:colOff>
                    <xdr:row>4</xdr:row>
                    <xdr:rowOff>60960</xdr:rowOff>
                  </from>
                  <to>
                    <xdr:col>6</xdr:col>
                    <xdr:colOff>68580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Group Box 3">
              <controlPr defaultSize="0" autoFill="0" autoPict="0">
                <anchor moveWithCells="1">
                  <from>
                    <xdr:col>6</xdr:col>
                    <xdr:colOff>289560</xdr:colOff>
                    <xdr:row>4</xdr:row>
                    <xdr:rowOff>60960</xdr:rowOff>
                  </from>
                  <to>
                    <xdr:col>9</xdr:col>
                    <xdr:colOff>91440</xdr:colOff>
                    <xdr:row>10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pane ySplit="5" topLeftCell="A6" activePane="bottomLeft" state="frozen"/>
      <selection pane="bottomLeft" activeCell="D23" sqref="D23"/>
    </sheetView>
  </sheetViews>
  <sheetFormatPr defaultColWidth="9.109375" defaultRowHeight="13.8" x14ac:dyDescent="0.3"/>
  <cols>
    <col min="1" max="1" width="8.21875" style="13" customWidth="1"/>
    <col min="2" max="2" width="15.44140625" style="13" customWidth="1"/>
    <col min="3" max="3" width="20.6640625" style="13" customWidth="1"/>
    <col min="4" max="4" width="26" style="13" customWidth="1"/>
    <col min="5" max="5" width="14.33203125" style="13" customWidth="1"/>
    <col min="6" max="7" width="15.21875" style="13" customWidth="1"/>
    <col min="8" max="8" width="16.6640625" style="13" customWidth="1"/>
    <col min="9" max="9" width="8.44140625" style="14" customWidth="1"/>
    <col min="10" max="10" width="6.5546875" style="13" customWidth="1"/>
    <col min="11" max="11" width="12" style="13" customWidth="1"/>
    <col min="12" max="12" width="11" style="13" customWidth="1"/>
    <col min="13" max="13" width="13.88671875" style="13" customWidth="1"/>
    <col min="14" max="16384" width="9.109375" style="13"/>
  </cols>
  <sheetData>
    <row r="1" spans="1:13" x14ac:dyDescent="0.3">
      <c r="A1" s="37" t="s">
        <v>67</v>
      </c>
    </row>
    <row r="5" spans="1:13" s="12" customFormat="1" ht="33" customHeight="1" x14ac:dyDescent="0.3">
      <c r="A5" s="1" t="s">
        <v>19</v>
      </c>
      <c r="B5" s="1" t="s">
        <v>0</v>
      </c>
      <c r="C5" s="1" t="s">
        <v>1</v>
      </c>
      <c r="D5" s="1" t="s">
        <v>5</v>
      </c>
      <c r="E5" s="1" t="s">
        <v>2</v>
      </c>
      <c r="F5" s="1" t="s">
        <v>3</v>
      </c>
      <c r="G5" s="1" t="s">
        <v>4</v>
      </c>
      <c r="H5" s="29" t="s">
        <v>20</v>
      </c>
      <c r="I5" s="1" t="s">
        <v>6</v>
      </c>
      <c r="J5" s="1" t="s">
        <v>7</v>
      </c>
      <c r="K5" s="29" t="s">
        <v>8</v>
      </c>
      <c r="L5" s="29" t="s">
        <v>10</v>
      </c>
      <c r="M5" s="1" t="s">
        <v>11</v>
      </c>
    </row>
    <row r="6" spans="1:13" x14ac:dyDescent="0.3">
      <c r="A6" s="2" t="s">
        <v>9</v>
      </c>
      <c r="B6" s="2" t="s">
        <v>27</v>
      </c>
      <c r="C6" s="2" t="s">
        <v>50</v>
      </c>
      <c r="D6" s="28" t="s">
        <v>55</v>
      </c>
      <c r="E6" s="3">
        <v>45125</v>
      </c>
      <c r="F6" s="3">
        <v>45125</v>
      </c>
      <c r="G6" s="3">
        <v>45125</v>
      </c>
      <c r="H6" s="15" t="str">
        <f>IF(G6="","",CONCATENATE(YEAR(G6),". ",MONTH(G6)))</f>
        <v>2023. 7</v>
      </c>
      <c r="I6" s="4">
        <v>2</v>
      </c>
      <c r="J6" s="5">
        <v>2</v>
      </c>
      <c r="K6" s="6">
        <f>IF(G6="","",IF(I6="","",I6*J6))</f>
        <v>4</v>
      </c>
      <c r="L6" s="7" t="str">
        <f>IF(E6="","",IF(AND(E6&gt;0,G6&gt;0),"Сделал","В работе"))</f>
        <v>Сделал</v>
      </c>
      <c r="M6" s="28"/>
    </row>
    <row r="7" spans="1:13" x14ac:dyDescent="0.3">
      <c r="A7" s="2" t="s">
        <v>9</v>
      </c>
      <c r="B7" s="2" t="s">
        <v>34</v>
      </c>
      <c r="C7" s="2" t="s">
        <v>51</v>
      </c>
      <c r="D7" s="28" t="s">
        <v>59</v>
      </c>
      <c r="E7" s="3">
        <v>45125</v>
      </c>
      <c r="F7" s="3">
        <v>45125</v>
      </c>
      <c r="G7" s="3">
        <v>45126</v>
      </c>
      <c r="H7" s="15" t="str">
        <f t="shared" ref="H7:H16" si="0">IF(G7="","",CONCATENATE(YEAR(G7),". ",MONTH(G7)))</f>
        <v>2023. 7</v>
      </c>
      <c r="I7" s="4">
        <v>1</v>
      </c>
      <c r="J7" s="5">
        <v>3</v>
      </c>
      <c r="K7" s="6">
        <f t="shared" ref="K7:K16" si="1">IF(G7="","",IF(I7="","",I7*J7))</f>
        <v>3</v>
      </c>
      <c r="L7" s="7" t="str">
        <f t="shared" ref="L7:L16" si="2">IF(E7="","",IF(AND(E7&gt;0,G7&gt;0),"Сделал","В работе"))</f>
        <v>Сделал</v>
      </c>
      <c r="M7" s="28"/>
    </row>
    <row r="8" spans="1:13" x14ac:dyDescent="0.3">
      <c r="A8" s="2" t="s">
        <v>9</v>
      </c>
      <c r="B8" s="2" t="s">
        <v>37</v>
      </c>
      <c r="C8" s="2" t="s">
        <v>51</v>
      </c>
      <c r="D8" s="28" t="s">
        <v>56</v>
      </c>
      <c r="E8" s="3">
        <v>45125</v>
      </c>
      <c r="F8" s="3">
        <v>45125</v>
      </c>
      <c r="G8" s="3"/>
      <c r="H8" s="15" t="str">
        <f t="shared" si="0"/>
        <v/>
      </c>
      <c r="I8" s="4">
        <v>12</v>
      </c>
      <c r="J8" s="5">
        <v>0.4</v>
      </c>
      <c r="K8" s="6" t="str">
        <f t="shared" si="1"/>
        <v/>
      </c>
      <c r="L8" s="7" t="str">
        <f t="shared" si="2"/>
        <v>В работе</v>
      </c>
      <c r="M8" s="28"/>
    </row>
    <row r="9" spans="1:13" x14ac:dyDescent="0.3">
      <c r="A9" s="2" t="s">
        <v>9</v>
      </c>
      <c r="B9" s="2" t="s">
        <v>45</v>
      </c>
      <c r="C9" s="2" t="s">
        <v>51</v>
      </c>
      <c r="D9" s="28" t="s">
        <v>57</v>
      </c>
      <c r="E9" s="3">
        <v>45125</v>
      </c>
      <c r="F9" s="3">
        <v>45125</v>
      </c>
      <c r="G9" s="3"/>
      <c r="H9" s="15" t="str">
        <f t="shared" si="0"/>
        <v/>
      </c>
      <c r="I9" s="4">
        <v>4</v>
      </c>
      <c r="J9" s="5">
        <v>2</v>
      </c>
      <c r="K9" s="6" t="str">
        <f t="shared" si="1"/>
        <v/>
      </c>
      <c r="L9" s="7" t="str">
        <f t="shared" si="2"/>
        <v>В работе</v>
      </c>
      <c r="M9" s="28"/>
    </row>
    <row r="10" spans="1:13" x14ac:dyDescent="0.3">
      <c r="A10" s="2" t="s">
        <v>9</v>
      </c>
      <c r="B10" s="2" t="s">
        <v>46</v>
      </c>
      <c r="C10" s="2" t="s">
        <v>54</v>
      </c>
      <c r="D10" s="28" t="s">
        <v>58</v>
      </c>
      <c r="E10" s="3">
        <v>45125</v>
      </c>
      <c r="F10" s="3">
        <v>45125</v>
      </c>
      <c r="G10" s="3"/>
      <c r="H10" s="15" t="str">
        <f t="shared" si="0"/>
        <v/>
      </c>
      <c r="I10" s="4">
        <v>2</v>
      </c>
      <c r="J10" s="5">
        <v>2.5</v>
      </c>
      <c r="K10" s="6" t="str">
        <f t="shared" si="1"/>
        <v/>
      </c>
      <c r="L10" s="7" t="str">
        <f t="shared" si="2"/>
        <v>В работе</v>
      </c>
      <c r="M10" s="28"/>
    </row>
    <row r="11" spans="1:13" x14ac:dyDescent="0.3">
      <c r="A11" s="2" t="s">
        <v>9</v>
      </c>
      <c r="B11" s="2" t="s">
        <v>38</v>
      </c>
      <c r="C11" s="2" t="s">
        <v>51</v>
      </c>
      <c r="D11" s="28" t="s">
        <v>59</v>
      </c>
      <c r="E11" s="3">
        <v>45125</v>
      </c>
      <c r="F11" s="3">
        <v>45125</v>
      </c>
      <c r="G11" s="3"/>
      <c r="H11" s="15" t="str">
        <f t="shared" si="0"/>
        <v/>
      </c>
      <c r="I11" s="4">
        <v>4</v>
      </c>
      <c r="J11" s="5">
        <v>3</v>
      </c>
      <c r="K11" s="6" t="str">
        <f t="shared" si="1"/>
        <v/>
      </c>
      <c r="L11" s="7" t="str">
        <f t="shared" si="2"/>
        <v>В работе</v>
      </c>
      <c r="M11" s="28"/>
    </row>
    <row r="12" spans="1:13" x14ac:dyDescent="0.3">
      <c r="A12" s="2" t="s">
        <v>9</v>
      </c>
      <c r="B12" s="2" t="s">
        <v>60</v>
      </c>
      <c r="C12" s="2" t="s">
        <v>51</v>
      </c>
      <c r="D12" s="28" t="s">
        <v>61</v>
      </c>
      <c r="E12" s="3">
        <v>45125</v>
      </c>
      <c r="F12" s="3">
        <v>45125</v>
      </c>
      <c r="G12" s="3"/>
      <c r="H12" s="15" t="str">
        <f t="shared" si="0"/>
        <v/>
      </c>
      <c r="I12" s="4">
        <v>2</v>
      </c>
      <c r="J12" s="5">
        <v>2</v>
      </c>
      <c r="K12" s="6" t="str">
        <f t="shared" si="1"/>
        <v/>
      </c>
      <c r="L12" s="7" t="str">
        <f t="shared" si="2"/>
        <v>В работе</v>
      </c>
      <c r="M12" s="28"/>
    </row>
    <row r="13" spans="1:13" x14ac:dyDescent="0.3">
      <c r="A13" s="2" t="s">
        <v>9</v>
      </c>
      <c r="B13" s="2" t="s">
        <v>53</v>
      </c>
      <c r="C13" s="2" t="s">
        <v>51</v>
      </c>
      <c r="D13" s="28" t="s">
        <v>62</v>
      </c>
      <c r="E13" s="3">
        <v>45125</v>
      </c>
      <c r="F13" s="3">
        <v>45125</v>
      </c>
      <c r="G13" s="3"/>
      <c r="H13" s="15" t="str">
        <f t="shared" si="0"/>
        <v/>
      </c>
      <c r="I13" s="4">
        <v>6</v>
      </c>
      <c r="J13" s="5">
        <v>0.5</v>
      </c>
      <c r="K13" s="6" t="str">
        <f t="shared" si="1"/>
        <v/>
      </c>
      <c r="L13" s="7" t="str">
        <f t="shared" si="2"/>
        <v>В работе</v>
      </c>
      <c r="M13" s="28"/>
    </row>
    <row r="14" spans="1:13" x14ac:dyDescent="0.3">
      <c r="A14" s="2"/>
      <c r="B14" s="2"/>
      <c r="C14" s="2"/>
      <c r="D14" s="28"/>
      <c r="E14" s="3"/>
      <c r="F14" s="3"/>
      <c r="G14" s="3"/>
      <c r="H14" s="15" t="str">
        <f t="shared" si="0"/>
        <v/>
      </c>
      <c r="I14" s="4"/>
      <c r="J14" s="5"/>
      <c r="K14" s="6" t="str">
        <f t="shared" si="1"/>
        <v/>
      </c>
      <c r="L14" s="7" t="str">
        <f t="shared" si="2"/>
        <v/>
      </c>
      <c r="M14" s="28"/>
    </row>
    <row r="15" spans="1:13" x14ac:dyDescent="0.3">
      <c r="A15" s="2"/>
      <c r="B15" s="2"/>
      <c r="C15" s="2"/>
      <c r="D15" s="28"/>
      <c r="E15" s="3"/>
      <c r="F15" s="3"/>
      <c r="G15" s="3"/>
      <c r="H15" s="15" t="str">
        <f t="shared" si="0"/>
        <v/>
      </c>
      <c r="I15" s="4"/>
      <c r="J15" s="5"/>
      <c r="K15" s="6" t="str">
        <f t="shared" si="1"/>
        <v/>
      </c>
      <c r="L15" s="7" t="str">
        <f t="shared" si="2"/>
        <v/>
      </c>
      <c r="M15" s="28"/>
    </row>
    <row r="16" spans="1:13" x14ac:dyDescent="0.3">
      <c r="A16" s="2"/>
      <c r="B16" s="2"/>
      <c r="C16" s="2"/>
      <c r="D16" s="28"/>
      <c r="E16" s="3"/>
      <c r="F16" s="3"/>
      <c r="G16" s="3"/>
      <c r="H16" s="15" t="str">
        <f t="shared" si="0"/>
        <v/>
      </c>
      <c r="I16" s="4"/>
      <c r="J16" s="5"/>
      <c r="K16" s="6" t="str">
        <f t="shared" si="1"/>
        <v/>
      </c>
      <c r="L16" s="7" t="str">
        <f t="shared" si="2"/>
        <v/>
      </c>
      <c r="M16" s="28"/>
    </row>
    <row r="17" spans="1:13" x14ac:dyDescent="0.3">
      <c r="A17" s="13" t="s">
        <v>68</v>
      </c>
      <c r="B17" s="14">
        <f>SUBTOTAL(103,ТаблицаЗадачи[ФИО])</f>
        <v>8</v>
      </c>
      <c r="D17" s="38"/>
      <c r="E17" s="14"/>
      <c r="F17" s="14"/>
      <c r="G17" s="14"/>
      <c r="H17" s="39"/>
      <c r="K17" s="41">
        <f>SUBTOTAL(109,ТаблицаЗадачи[Сумма, Н/Ч])</f>
        <v>7</v>
      </c>
      <c r="L17" s="40"/>
      <c r="M17" s="38"/>
    </row>
  </sheetData>
  <sheetProtection formatCells="0" insertRows="0" sort="0" autoFilter="0" pivotTables="0"/>
  <conditionalFormatting sqref="L6:L16">
    <cfRule type="containsText" dxfId="14" priority="11" operator="containsText" text="В работе">
      <formula>NOT(ISERROR(SEARCH("В работе",L6)))</formula>
    </cfRule>
    <cfRule type="containsText" dxfId="13" priority="12" operator="containsText" text="Сделал">
      <formula>NOT(ISERROR(SEARCH("Сделал",L6)))</formula>
    </cfRule>
    <cfRule type="iconSet" priority="13">
      <iconSet>
        <cfvo type="percent" val="0"/>
        <cfvo type="percent" val="33"/>
        <cfvo type="percent" val="67"/>
      </iconSet>
    </cfRule>
  </conditionalFormatting>
  <dataValidations count="3">
    <dataValidation type="list" allowBlank="1" showInputMessage="1" showErrorMessage="1" error="В таблице &quot;Сотрудники&quot; нет такой позиции" prompt="Выберите вариант из списка" sqref="B6:B16">
      <formula1>INDIRECT("ТаблицаСотрудники[Фамилия и Имя]")</formula1>
    </dataValidation>
    <dataValidation type="list" allowBlank="1" showInputMessage="1" showErrorMessage="1" error="В таблице &quot;Участки&quot; нет такой позиции" prompt="Выберите вариант из списка" sqref="A6:A16">
      <formula1>INDIRECT("ТаблицаУчастки[Участок]")</formula1>
    </dataValidation>
    <dataValidation type="list" allowBlank="1" showInputMessage="1" showErrorMessage="1" error="В таблице &quot;Заказы&quot; нет такой позиции" prompt="Выберите вариант из списка" sqref="C6:C16">
      <formula1>INDIRECT("ТаблицаЗаказы[Наименование Заказа]")</formula1>
    </dataValidation>
  </dataValidations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/>
  </sheetViews>
  <sheetFormatPr defaultRowHeight="14.4" x14ac:dyDescent="0.3"/>
  <cols>
    <col min="1" max="1" width="29.5546875" style="8" bestFit="1" customWidth="1"/>
    <col min="2" max="2" width="20.33203125" style="8" customWidth="1"/>
    <col min="3" max="4" width="10.109375" style="8" bestFit="1" customWidth="1"/>
    <col min="5" max="5" width="11.33203125" style="8" bestFit="1" customWidth="1"/>
    <col min="6" max="8" width="10.109375" style="8" customWidth="1"/>
    <col min="9" max="9" width="7.21875" style="8" customWidth="1"/>
    <col min="10" max="10" width="11.33203125" style="8" customWidth="1"/>
    <col min="11" max="11" width="12.109375" style="8" bestFit="1" customWidth="1"/>
    <col min="12" max="12" width="14.5546875" style="8" bestFit="1" customWidth="1"/>
    <col min="13" max="13" width="12.109375" style="8" bestFit="1" customWidth="1"/>
    <col min="14" max="14" width="14.5546875" style="8" bestFit="1" customWidth="1"/>
    <col min="15" max="15" width="12.109375" style="8" bestFit="1" customWidth="1"/>
    <col min="16" max="16" width="14.5546875" style="8" bestFit="1" customWidth="1"/>
    <col min="17" max="17" width="9.21875" style="8" bestFit="1" customWidth="1"/>
    <col min="18" max="18" width="11.5546875" style="8" bestFit="1" customWidth="1"/>
    <col min="19" max="19" width="11.33203125" style="8" bestFit="1" customWidth="1"/>
    <col min="20" max="16384" width="8.88671875" style="8"/>
  </cols>
  <sheetData>
    <row r="1" spans="1:10" x14ac:dyDescent="0.3">
      <c r="A1" s="16" t="s">
        <v>19</v>
      </c>
      <c r="B1" s="17" t="s">
        <v>18</v>
      </c>
    </row>
    <row r="2" spans="1:10" x14ac:dyDescent="0.3">
      <c r="A2" s="16" t="s">
        <v>1</v>
      </c>
      <c r="B2" s="17" t="s">
        <v>18</v>
      </c>
    </row>
    <row r="4" spans="1:10" x14ac:dyDescent="0.3">
      <c r="A4" s="16" t="s">
        <v>16</v>
      </c>
      <c r="B4" s="16" t="s">
        <v>15</v>
      </c>
      <c r="C4" s="17"/>
      <c r="D4" s="17"/>
      <c r="E4" s="17"/>
      <c r="F4"/>
      <c r="G4"/>
      <c r="H4"/>
      <c r="I4"/>
      <c r="J4"/>
    </row>
    <row r="5" spans="1:10" x14ac:dyDescent="0.3">
      <c r="A5" s="16" t="s">
        <v>12</v>
      </c>
      <c r="B5" s="17" t="s">
        <v>13</v>
      </c>
      <c r="C5" s="33">
        <v>45125</v>
      </c>
      <c r="D5" s="33">
        <v>45126</v>
      </c>
      <c r="E5" s="17" t="s">
        <v>14</v>
      </c>
      <c r="F5"/>
      <c r="G5"/>
      <c r="H5"/>
      <c r="I5"/>
      <c r="J5"/>
    </row>
    <row r="6" spans="1:10" x14ac:dyDescent="0.3">
      <c r="A6" s="18" t="s">
        <v>27</v>
      </c>
      <c r="B6" s="9"/>
      <c r="C6" s="9">
        <v>4</v>
      </c>
      <c r="D6" s="9"/>
      <c r="E6" s="9">
        <v>4</v>
      </c>
      <c r="F6"/>
      <c r="G6"/>
      <c r="H6"/>
      <c r="I6"/>
      <c r="J6"/>
    </row>
    <row r="7" spans="1:10" x14ac:dyDescent="0.3">
      <c r="A7" s="30" t="s">
        <v>55</v>
      </c>
      <c r="B7" s="9"/>
      <c r="C7" s="9">
        <v>4</v>
      </c>
      <c r="D7" s="9"/>
      <c r="E7" s="9">
        <v>4</v>
      </c>
      <c r="F7"/>
      <c r="G7"/>
      <c r="H7"/>
      <c r="I7"/>
      <c r="J7"/>
    </row>
    <row r="8" spans="1:10" x14ac:dyDescent="0.3">
      <c r="A8" s="31">
        <v>2</v>
      </c>
      <c r="B8" s="9"/>
      <c r="C8" s="9">
        <v>4</v>
      </c>
      <c r="D8" s="9"/>
      <c r="E8" s="9">
        <v>4</v>
      </c>
      <c r="F8"/>
      <c r="G8"/>
      <c r="H8"/>
      <c r="I8"/>
      <c r="J8"/>
    </row>
    <row r="9" spans="1:10" x14ac:dyDescent="0.3">
      <c r="A9" s="18" t="s">
        <v>34</v>
      </c>
      <c r="B9" s="9"/>
      <c r="C9" s="9"/>
      <c r="D9" s="9">
        <v>3</v>
      </c>
      <c r="E9" s="9">
        <v>3</v>
      </c>
      <c r="F9"/>
      <c r="G9"/>
      <c r="H9"/>
      <c r="I9"/>
      <c r="J9"/>
    </row>
    <row r="10" spans="1:10" x14ac:dyDescent="0.3">
      <c r="A10" s="30" t="s">
        <v>59</v>
      </c>
      <c r="B10" s="9"/>
      <c r="C10" s="9"/>
      <c r="D10" s="9">
        <v>3</v>
      </c>
      <c r="E10" s="9">
        <v>3</v>
      </c>
      <c r="F10"/>
      <c r="G10"/>
      <c r="H10"/>
      <c r="I10"/>
      <c r="J10"/>
    </row>
    <row r="11" spans="1:10" x14ac:dyDescent="0.3">
      <c r="A11" s="31">
        <v>1</v>
      </c>
      <c r="B11" s="9"/>
      <c r="C11" s="9"/>
      <c r="D11" s="9">
        <v>3</v>
      </c>
      <c r="E11" s="9">
        <v>3</v>
      </c>
      <c r="F11"/>
      <c r="G11"/>
      <c r="H11"/>
      <c r="I11"/>
      <c r="J11"/>
    </row>
    <row r="12" spans="1:10" x14ac:dyDescent="0.3">
      <c r="A12" s="18" t="s">
        <v>13</v>
      </c>
      <c r="B12" s="9">
        <v>0</v>
      </c>
      <c r="C12" s="9"/>
      <c r="D12" s="9"/>
      <c r="E12" s="9">
        <v>0</v>
      </c>
      <c r="F12"/>
      <c r="G12"/>
      <c r="H12"/>
      <c r="I12"/>
      <c r="J12"/>
    </row>
    <row r="13" spans="1:10" x14ac:dyDescent="0.3">
      <c r="A13" s="18" t="s">
        <v>37</v>
      </c>
      <c r="B13" s="9">
        <v>0</v>
      </c>
      <c r="C13" s="9"/>
      <c r="D13" s="9"/>
      <c r="E13" s="9">
        <v>0</v>
      </c>
      <c r="F13"/>
      <c r="G13"/>
      <c r="H13"/>
      <c r="I13"/>
      <c r="J13"/>
    </row>
    <row r="14" spans="1:10" x14ac:dyDescent="0.3">
      <c r="A14" s="30" t="s">
        <v>56</v>
      </c>
      <c r="B14" s="9">
        <v>0</v>
      </c>
      <c r="C14" s="9"/>
      <c r="D14" s="9"/>
      <c r="E14" s="9">
        <v>0</v>
      </c>
      <c r="F14"/>
      <c r="G14"/>
      <c r="H14"/>
      <c r="I14"/>
      <c r="J14"/>
    </row>
    <row r="15" spans="1:10" x14ac:dyDescent="0.3">
      <c r="A15" s="31">
        <v>12</v>
      </c>
      <c r="B15" s="9">
        <v>0</v>
      </c>
      <c r="C15" s="9"/>
      <c r="D15" s="9"/>
      <c r="E15" s="9">
        <v>0</v>
      </c>
      <c r="F15"/>
      <c r="G15"/>
      <c r="H15"/>
      <c r="I15"/>
      <c r="J15"/>
    </row>
    <row r="16" spans="1:10" x14ac:dyDescent="0.3">
      <c r="A16" s="18" t="s">
        <v>45</v>
      </c>
      <c r="B16" s="9">
        <v>0</v>
      </c>
      <c r="C16" s="9"/>
      <c r="D16" s="9"/>
      <c r="E16" s="9">
        <v>0</v>
      </c>
      <c r="F16"/>
      <c r="G16"/>
      <c r="H16"/>
      <c r="I16"/>
      <c r="J16"/>
    </row>
    <row r="17" spans="1:10" x14ac:dyDescent="0.3">
      <c r="A17" s="30" t="s">
        <v>57</v>
      </c>
      <c r="B17" s="9">
        <v>0</v>
      </c>
      <c r="C17" s="9"/>
      <c r="D17" s="9"/>
      <c r="E17" s="9">
        <v>0</v>
      </c>
      <c r="F17"/>
      <c r="G17"/>
      <c r="H17"/>
      <c r="I17"/>
      <c r="J17"/>
    </row>
    <row r="18" spans="1:10" x14ac:dyDescent="0.3">
      <c r="A18" s="31">
        <v>4</v>
      </c>
      <c r="B18" s="9">
        <v>0</v>
      </c>
      <c r="C18" s="9"/>
      <c r="D18" s="9"/>
      <c r="E18" s="9">
        <v>0</v>
      </c>
      <c r="F18"/>
      <c r="G18"/>
      <c r="H18"/>
      <c r="I18"/>
      <c r="J18"/>
    </row>
    <row r="19" spans="1:10" x14ac:dyDescent="0.3">
      <c r="A19" s="18" t="s">
        <v>46</v>
      </c>
      <c r="B19" s="9">
        <v>0</v>
      </c>
      <c r="C19" s="9"/>
      <c r="D19" s="9"/>
      <c r="E19" s="9">
        <v>0</v>
      </c>
    </row>
    <row r="20" spans="1:10" x14ac:dyDescent="0.3">
      <c r="A20" s="30" t="s">
        <v>58</v>
      </c>
      <c r="B20" s="9">
        <v>0</v>
      </c>
      <c r="C20" s="9"/>
      <c r="D20" s="9"/>
      <c r="E20" s="9">
        <v>0</v>
      </c>
    </row>
    <row r="21" spans="1:10" x14ac:dyDescent="0.3">
      <c r="A21" s="31">
        <v>2</v>
      </c>
      <c r="B21" s="9">
        <v>0</v>
      </c>
      <c r="C21" s="9"/>
      <c r="D21" s="9"/>
      <c r="E21" s="9">
        <v>0</v>
      </c>
    </row>
    <row r="22" spans="1:10" x14ac:dyDescent="0.3">
      <c r="A22" s="18" t="s">
        <v>38</v>
      </c>
      <c r="B22" s="9">
        <v>0</v>
      </c>
      <c r="C22" s="9"/>
      <c r="D22" s="9"/>
      <c r="E22" s="9">
        <v>0</v>
      </c>
    </row>
    <row r="23" spans="1:10" x14ac:dyDescent="0.3">
      <c r="A23" s="30" t="s">
        <v>59</v>
      </c>
      <c r="B23" s="9">
        <v>0</v>
      </c>
      <c r="C23" s="9"/>
      <c r="D23" s="9"/>
      <c r="E23" s="9">
        <v>0</v>
      </c>
    </row>
    <row r="24" spans="1:10" x14ac:dyDescent="0.3">
      <c r="A24" s="31">
        <v>4</v>
      </c>
      <c r="B24" s="9">
        <v>0</v>
      </c>
      <c r="C24" s="9"/>
      <c r="D24" s="9"/>
      <c r="E24" s="9">
        <v>0</v>
      </c>
    </row>
    <row r="25" spans="1:10" x14ac:dyDescent="0.3">
      <c r="A25" s="18" t="s">
        <v>60</v>
      </c>
      <c r="B25" s="9">
        <v>0</v>
      </c>
      <c r="C25" s="9"/>
      <c r="D25" s="9"/>
      <c r="E25" s="9">
        <v>0</v>
      </c>
    </row>
    <row r="26" spans="1:10" x14ac:dyDescent="0.3">
      <c r="A26" s="30" t="s">
        <v>61</v>
      </c>
      <c r="B26" s="9">
        <v>0</v>
      </c>
      <c r="C26" s="9"/>
      <c r="D26" s="9"/>
      <c r="E26" s="9">
        <v>0</v>
      </c>
    </row>
    <row r="27" spans="1:10" x14ac:dyDescent="0.3">
      <c r="A27" s="31">
        <v>2</v>
      </c>
      <c r="B27" s="9">
        <v>0</v>
      </c>
      <c r="C27" s="9"/>
      <c r="D27" s="9"/>
      <c r="E27" s="9">
        <v>0</v>
      </c>
    </row>
    <row r="28" spans="1:10" x14ac:dyDescent="0.3">
      <c r="A28" s="18" t="s">
        <v>53</v>
      </c>
      <c r="B28" s="9">
        <v>0</v>
      </c>
      <c r="C28" s="9"/>
      <c r="D28" s="9"/>
      <c r="E28" s="9">
        <v>0</v>
      </c>
    </row>
    <row r="29" spans="1:10" x14ac:dyDescent="0.3">
      <c r="A29" s="30" t="s">
        <v>62</v>
      </c>
      <c r="B29" s="9">
        <v>0</v>
      </c>
      <c r="C29" s="9"/>
      <c r="D29" s="9"/>
      <c r="E29" s="9">
        <v>0</v>
      </c>
    </row>
    <row r="30" spans="1:10" x14ac:dyDescent="0.3">
      <c r="A30" s="31">
        <v>6</v>
      </c>
      <c r="B30" s="9">
        <v>0</v>
      </c>
      <c r="C30" s="9"/>
      <c r="D30" s="9"/>
      <c r="E30" s="9">
        <v>0</v>
      </c>
    </row>
    <row r="31" spans="1:10" x14ac:dyDescent="0.3">
      <c r="A31" s="18" t="s">
        <v>14</v>
      </c>
      <c r="B31" s="9">
        <v>0</v>
      </c>
      <c r="C31" s="9">
        <v>4</v>
      </c>
      <c r="D31" s="9">
        <v>3</v>
      </c>
      <c r="E31" s="9">
        <v>7</v>
      </c>
    </row>
  </sheetData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/>
  </sheetViews>
  <sheetFormatPr defaultRowHeight="14.4" x14ac:dyDescent="0.3"/>
  <cols>
    <col min="1" max="1" width="29.5546875" style="8" bestFit="1" customWidth="1"/>
    <col min="2" max="2" width="20.33203125" style="8" customWidth="1"/>
    <col min="3" max="3" width="7.21875" style="8" bestFit="1" customWidth="1"/>
    <col min="4" max="4" width="7" style="8" bestFit="1" customWidth="1"/>
    <col min="5" max="5" width="11.33203125" style="8" bestFit="1" customWidth="1"/>
    <col min="6" max="6" width="11.33203125" style="8" customWidth="1"/>
    <col min="7" max="8" width="10.109375" style="8" customWidth="1"/>
    <col min="9" max="9" width="7.21875" style="8" customWidth="1"/>
    <col min="10" max="10" width="11.33203125" style="8" customWidth="1"/>
    <col min="11" max="11" width="12.109375" style="8" bestFit="1" customWidth="1"/>
    <col min="12" max="12" width="14.5546875" style="8" bestFit="1" customWidth="1"/>
    <col min="13" max="13" width="12.109375" style="8" bestFit="1" customWidth="1"/>
    <col min="14" max="14" width="14.5546875" style="8" bestFit="1" customWidth="1"/>
    <col min="15" max="15" width="12.109375" style="8" bestFit="1" customWidth="1"/>
    <col min="16" max="16" width="14.5546875" style="8" bestFit="1" customWidth="1"/>
    <col min="17" max="17" width="9.21875" style="8" bestFit="1" customWidth="1"/>
    <col min="18" max="18" width="11.5546875" style="8" bestFit="1" customWidth="1"/>
    <col min="19" max="19" width="11.33203125" style="8" bestFit="1" customWidth="1"/>
    <col min="20" max="16384" width="8.88671875" style="8"/>
  </cols>
  <sheetData>
    <row r="1" spans="1:10" x14ac:dyDescent="0.3">
      <c r="A1" s="16" t="s">
        <v>19</v>
      </c>
      <c r="B1" s="17" t="s">
        <v>18</v>
      </c>
    </row>
    <row r="2" spans="1:10" x14ac:dyDescent="0.3">
      <c r="A2" s="16" t="s">
        <v>1</v>
      </c>
      <c r="B2" s="17" t="s">
        <v>18</v>
      </c>
    </row>
    <row r="4" spans="1:10" x14ac:dyDescent="0.3">
      <c r="A4" s="16" t="s">
        <v>16</v>
      </c>
      <c r="B4" s="16" t="s">
        <v>15</v>
      </c>
      <c r="C4" s="17"/>
      <c r="D4" s="17"/>
      <c r="E4" s="17"/>
      <c r="F4"/>
      <c r="G4"/>
      <c r="H4"/>
      <c r="I4"/>
      <c r="J4"/>
    </row>
    <row r="5" spans="1:10" x14ac:dyDescent="0.3">
      <c r="A5" s="16" t="s">
        <v>12</v>
      </c>
      <c r="B5" s="17"/>
      <c r="C5" s="17" t="s">
        <v>13</v>
      </c>
      <c r="D5" s="17" t="s">
        <v>63</v>
      </c>
      <c r="E5" s="17" t="s">
        <v>14</v>
      </c>
      <c r="F5"/>
      <c r="G5"/>
      <c r="H5"/>
      <c r="I5"/>
      <c r="J5"/>
    </row>
    <row r="6" spans="1:10" x14ac:dyDescent="0.3">
      <c r="A6" s="18" t="s">
        <v>27</v>
      </c>
      <c r="B6" s="9"/>
      <c r="C6" s="9"/>
      <c r="D6" s="9">
        <v>4</v>
      </c>
      <c r="E6" s="9">
        <v>4</v>
      </c>
      <c r="F6"/>
      <c r="G6"/>
      <c r="H6"/>
      <c r="I6"/>
      <c r="J6"/>
    </row>
    <row r="7" spans="1:10" x14ac:dyDescent="0.3">
      <c r="A7" s="30" t="s">
        <v>55</v>
      </c>
      <c r="B7" s="9"/>
      <c r="C7" s="9"/>
      <c r="D7" s="9">
        <v>4</v>
      </c>
      <c r="E7" s="9">
        <v>4</v>
      </c>
      <c r="F7"/>
      <c r="G7"/>
      <c r="H7"/>
      <c r="I7"/>
      <c r="J7"/>
    </row>
    <row r="8" spans="1:10" x14ac:dyDescent="0.3">
      <c r="A8" s="31">
        <v>2</v>
      </c>
      <c r="B8" s="9"/>
      <c r="C8" s="9"/>
      <c r="D8" s="9">
        <v>4</v>
      </c>
      <c r="E8" s="9">
        <v>4</v>
      </c>
      <c r="F8"/>
      <c r="G8"/>
      <c r="H8"/>
      <c r="I8"/>
      <c r="J8"/>
    </row>
    <row r="9" spans="1:10" x14ac:dyDescent="0.3">
      <c r="A9" s="18" t="s">
        <v>34</v>
      </c>
      <c r="B9" s="9"/>
      <c r="C9" s="9"/>
      <c r="D9" s="9">
        <v>3</v>
      </c>
      <c r="E9" s="9">
        <v>3</v>
      </c>
      <c r="F9"/>
      <c r="G9"/>
      <c r="H9"/>
      <c r="I9"/>
      <c r="J9"/>
    </row>
    <row r="10" spans="1:10" x14ac:dyDescent="0.3">
      <c r="A10" s="30" t="s">
        <v>59</v>
      </c>
      <c r="B10" s="9"/>
      <c r="C10" s="9"/>
      <c r="D10" s="9">
        <v>3</v>
      </c>
      <c r="E10" s="9">
        <v>3</v>
      </c>
      <c r="F10"/>
      <c r="G10"/>
      <c r="H10"/>
      <c r="I10"/>
      <c r="J10"/>
    </row>
    <row r="11" spans="1:10" x14ac:dyDescent="0.3">
      <c r="A11" s="31">
        <v>1</v>
      </c>
      <c r="B11" s="9"/>
      <c r="C11" s="9"/>
      <c r="D11" s="9">
        <v>3</v>
      </c>
      <c r="E11" s="9">
        <v>3</v>
      </c>
      <c r="F11"/>
      <c r="G11"/>
      <c r="H11"/>
      <c r="I11"/>
      <c r="J11"/>
    </row>
    <row r="12" spans="1:10" x14ac:dyDescent="0.3">
      <c r="A12" s="18" t="s">
        <v>13</v>
      </c>
      <c r="B12" s="9">
        <v>0</v>
      </c>
      <c r="C12" s="9">
        <v>0</v>
      </c>
      <c r="D12" s="9"/>
      <c r="E12" s="9">
        <v>0</v>
      </c>
      <c r="F12"/>
      <c r="G12"/>
      <c r="H12"/>
      <c r="I12"/>
      <c r="J12"/>
    </row>
    <row r="13" spans="1:10" x14ac:dyDescent="0.3">
      <c r="A13" s="18" t="s">
        <v>37</v>
      </c>
      <c r="B13" s="9">
        <v>0</v>
      </c>
      <c r="C13" s="9"/>
      <c r="D13" s="9"/>
      <c r="E13" s="9">
        <v>0</v>
      </c>
      <c r="F13"/>
      <c r="G13"/>
      <c r="H13"/>
      <c r="I13"/>
      <c r="J13"/>
    </row>
    <row r="14" spans="1:10" x14ac:dyDescent="0.3">
      <c r="A14" s="30" t="s">
        <v>56</v>
      </c>
      <c r="B14" s="9">
        <v>0</v>
      </c>
      <c r="C14" s="9"/>
      <c r="D14" s="9"/>
      <c r="E14" s="9">
        <v>0</v>
      </c>
      <c r="F14"/>
      <c r="G14"/>
      <c r="H14"/>
      <c r="I14"/>
      <c r="J14"/>
    </row>
    <row r="15" spans="1:10" x14ac:dyDescent="0.3">
      <c r="A15" s="31">
        <v>12</v>
      </c>
      <c r="B15" s="9">
        <v>0</v>
      </c>
      <c r="C15" s="9"/>
      <c r="D15" s="9"/>
      <c r="E15" s="9">
        <v>0</v>
      </c>
      <c r="F15"/>
      <c r="G15"/>
      <c r="H15"/>
      <c r="I15"/>
      <c r="J15"/>
    </row>
    <row r="16" spans="1:10" x14ac:dyDescent="0.3">
      <c r="A16" s="18" t="s">
        <v>45</v>
      </c>
      <c r="B16" s="9">
        <v>0</v>
      </c>
      <c r="C16" s="9"/>
      <c r="D16" s="9"/>
      <c r="E16" s="9">
        <v>0</v>
      </c>
      <c r="F16"/>
      <c r="G16"/>
      <c r="H16"/>
      <c r="I16"/>
      <c r="J16"/>
    </row>
    <row r="17" spans="1:10" x14ac:dyDescent="0.3">
      <c r="A17" s="30" t="s">
        <v>57</v>
      </c>
      <c r="B17" s="9">
        <v>0</v>
      </c>
      <c r="C17" s="9"/>
      <c r="D17" s="9"/>
      <c r="E17" s="9">
        <v>0</v>
      </c>
      <c r="F17"/>
      <c r="G17"/>
      <c r="H17"/>
      <c r="I17"/>
      <c r="J17"/>
    </row>
    <row r="18" spans="1:10" x14ac:dyDescent="0.3">
      <c r="A18" s="31">
        <v>4</v>
      </c>
      <c r="B18" s="9">
        <v>0</v>
      </c>
      <c r="C18" s="9"/>
      <c r="D18" s="9"/>
      <c r="E18" s="9">
        <v>0</v>
      </c>
      <c r="F18"/>
      <c r="G18"/>
      <c r="H18"/>
      <c r="I18"/>
      <c r="J18"/>
    </row>
    <row r="19" spans="1:10" x14ac:dyDescent="0.3">
      <c r="A19" s="18" t="s">
        <v>46</v>
      </c>
      <c r="B19" s="9">
        <v>0</v>
      </c>
      <c r="C19" s="9"/>
      <c r="D19" s="9"/>
      <c r="E19" s="9">
        <v>0</v>
      </c>
    </row>
    <row r="20" spans="1:10" x14ac:dyDescent="0.3">
      <c r="A20" s="30" t="s">
        <v>58</v>
      </c>
      <c r="B20" s="9">
        <v>0</v>
      </c>
      <c r="C20" s="9"/>
      <c r="D20" s="9"/>
      <c r="E20" s="9">
        <v>0</v>
      </c>
    </row>
    <row r="21" spans="1:10" x14ac:dyDescent="0.3">
      <c r="A21" s="31">
        <v>2</v>
      </c>
      <c r="B21" s="9">
        <v>0</v>
      </c>
      <c r="C21" s="9"/>
      <c r="D21" s="9"/>
      <c r="E21" s="9">
        <v>0</v>
      </c>
    </row>
    <row r="22" spans="1:10" x14ac:dyDescent="0.3">
      <c r="A22" s="18" t="s">
        <v>38</v>
      </c>
      <c r="B22" s="9">
        <v>0</v>
      </c>
      <c r="C22" s="9"/>
      <c r="D22" s="9"/>
      <c r="E22" s="9">
        <v>0</v>
      </c>
    </row>
    <row r="23" spans="1:10" x14ac:dyDescent="0.3">
      <c r="A23" s="30" t="s">
        <v>59</v>
      </c>
      <c r="B23" s="9">
        <v>0</v>
      </c>
      <c r="C23" s="9"/>
      <c r="D23" s="9"/>
      <c r="E23" s="9">
        <v>0</v>
      </c>
    </row>
    <row r="24" spans="1:10" x14ac:dyDescent="0.3">
      <c r="A24" s="31">
        <v>4</v>
      </c>
      <c r="B24" s="9">
        <v>0</v>
      </c>
      <c r="C24" s="9"/>
      <c r="D24" s="9"/>
      <c r="E24" s="9">
        <v>0</v>
      </c>
    </row>
    <row r="25" spans="1:10" x14ac:dyDescent="0.3">
      <c r="A25" s="18" t="s">
        <v>60</v>
      </c>
      <c r="B25" s="9">
        <v>0</v>
      </c>
      <c r="C25" s="9"/>
      <c r="D25" s="9"/>
      <c r="E25" s="9">
        <v>0</v>
      </c>
    </row>
    <row r="26" spans="1:10" x14ac:dyDescent="0.3">
      <c r="A26" s="30" t="s">
        <v>61</v>
      </c>
      <c r="B26" s="9">
        <v>0</v>
      </c>
      <c r="C26" s="9"/>
      <c r="D26" s="9"/>
      <c r="E26" s="9">
        <v>0</v>
      </c>
    </row>
    <row r="27" spans="1:10" x14ac:dyDescent="0.3">
      <c r="A27" s="31">
        <v>2</v>
      </c>
      <c r="B27" s="9">
        <v>0</v>
      </c>
      <c r="C27" s="9"/>
      <c r="D27" s="9"/>
      <c r="E27" s="9">
        <v>0</v>
      </c>
    </row>
    <row r="28" spans="1:10" x14ac:dyDescent="0.3">
      <c r="A28" s="18" t="s">
        <v>53</v>
      </c>
      <c r="B28" s="9">
        <v>0</v>
      </c>
      <c r="C28" s="9"/>
      <c r="D28" s="9"/>
      <c r="E28" s="9">
        <v>0</v>
      </c>
    </row>
    <row r="29" spans="1:10" x14ac:dyDescent="0.3">
      <c r="A29" s="30" t="s">
        <v>62</v>
      </c>
      <c r="B29" s="9">
        <v>0</v>
      </c>
      <c r="C29" s="9"/>
      <c r="D29" s="9"/>
      <c r="E29" s="9">
        <v>0</v>
      </c>
    </row>
    <row r="30" spans="1:10" x14ac:dyDescent="0.3">
      <c r="A30" s="31">
        <v>6</v>
      </c>
      <c r="B30" s="9">
        <v>0</v>
      </c>
      <c r="C30" s="9"/>
      <c r="D30" s="9"/>
      <c r="E30" s="9">
        <v>0</v>
      </c>
    </row>
    <row r="31" spans="1:10" x14ac:dyDescent="0.3">
      <c r="A31" s="18" t="s">
        <v>14</v>
      </c>
      <c r="B31" s="9">
        <v>0</v>
      </c>
      <c r="C31" s="9">
        <v>0</v>
      </c>
      <c r="D31" s="9">
        <v>7</v>
      </c>
      <c r="E31" s="9">
        <v>7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>
      <pane ySplit="5" topLeftCell="A24" activePane="bottomLeft" state="frozen"/>
      <selection pane="bottomLeft" activeCell="D25" sqref="D25"/>
    </sheetView>
  </sheetViews>
  <sheetFormatPr defaultRowHeight="13.8" x14ac:dyDescent="0.3"/>
  <cols>
    <col min="1" max="1" width="43.5546875" style="10" customWidth="1"/>
    <col min="2" max="16384" width="8.88671875" style="10"/>
  </cols>
  <sheetData>
    <row r="1" spans="1:1" x14ac:dyDescent="0.3">
      <c r="A1" s="35" t="s">
        <v>64</v>
      </c>
    </row>
    <row r="2" spans="1:1" x14ac:dyDescent="0.3">
      <c r="A2" s="34"/>
    </row>
    <row r="3" spans="1:1" x14ac:dyDescent="0.3">
      <c r="A3" s="34"/>
    </row>
    <row r="5" spans="1:1" ht="28.8" customHeight="1" x14ac:dyDescent="0.3">
      <c r="A5" s="20" t="s">
        <v>21</v>
      </c>
    </row>
    <row r="6" spans="1:1" ht="14.4" thickBot="1" x14ac:dyDescent="0.35">
      <c r="A6" s="21" t="s">
        <v>22</v>
      </c>
    </row>
    <row r="7" spans="1:1" ht="14.4" thickBot="1" x14ac:dyDescent="0.35">
      <c r="A7" s="22" t="s">
        <v>23</v>
      </c>
    </row>
    <row r="8" spans="1:1" ht="14.4" thickBot="1" x14ac:dyDescent="0.35">
      <c r="A8" s="22" t="s">
        <v>24</v>
      </c>
    </row>
    <row r="9" spans="1:1" ht="14.4" thickBot="1" x14ac:dyDescent="0.35">
      <c r="A9" s="24" t="s">
        <v>60</v>
      </c>
    </row>
    <row r="10" spans="1:1" ht="14.4" thickBot="1" x14ac:dyDescent="0.35">
      <c r="A10" s="22" t="s">
        <v>25</v>
      </c>
    </row>
    <row r="11" spans="1:1" ht="14.4" thickBot="1" x14ac:dyDescent="0.35">
      <c r="A11" s="22" t="s">
        <v>26</v>
      </c>
    </row>
    <row r="12" spans="1:1" ht="14.4" thickBot="1" x14ac:dyDescent="0.35">
      <c r="A12" s="24" t="s">
        <v>53</v>
      </c>
    </row>
    <row r="13" spans="1:1" ht="14.4" thickBot="1" x14ac:dyDescent="0.35">
      <c r="A13" s="22" t="s">
        <v>27</v>
      </c>
    </row>
    <row r="14" spans="1:1" ht="14.4" thickBot="1" x14ac:dyDescent="0.35">
      <c r="A14" s="22" t="s">
        <v>28</v>
      </c>
    </row>
    <row r="15" spans="1:1" x14ac:dyDescent="0.3">
      <c r="A15" s="23" t="s">
        <v>29</v>
      </c>
    </row>
    <row r="16" spans="1:1" x14ac:dyDescent="0.3">
      <c r="A16" s="19" t="s">
        <v>30</v>
      </c>
    </row>
    <row r="17" spans="1:1" ht="14.4" thickBot="1" x14ac:dyDescent="0.35">
      <c r="A17" s="21" t="s">
        <v>31</v>
      </c>
    </row>
    <row r="18" spans="1:1" ht="14.4" thickBot="1" x14ac:dyDescent="0.35">
      <c r="A18" s="22" t="s">
        <v>32</v>
      </c>
    </row>
    <row r="19" spans="1:1" ht="14.4" thickBot="1" x14ac:dyDescent="0.35">
      <c r="A19" s="22" t="s">
        <v>33</v>
      </c>
    </row>
    <row r="20" spans="1:1" ht="14.4" thickBot="1" x14ac:dyDescent="0.35">
      <c r="A20" s="22" t="s">
        <v>34</v>
      </c>
    </row>
    <row r="21" spans="1:1" ht="14.4" thickBot="1" x14ac:dyDescent="0.35">
      <c r="A21" s="22" t="s">
        <v>35</v>
      </c>
    </row>
    <row r="22" spans="1:1" ht="14.4" thickBot="1" x14ac:dyDescent="0.35">
      <c r="A22" s="27" t="s">
        <v>36</v>
      </c>
    </row>
    <row r="23" spans="1:1" ht="14.4" thickBot="1" x14ac:dyDescent="0.35">
      <c r="A23" s="22" t="s">
        <v>37</v>
      </c>
    </row>
    <row r="24" spans="1:1" ht="14.4" thickBot="1" x14ac:dyDescent="0.35">
      <c r="A24" s="26" t="s">
        <v>48</v>
      </c>
    </row>
    <row r="25" spans="1:1" ht="14.4" thickBot="1" x14ac:dyDescent="0.35">
      <c r="A25" s="22" t="s">
        <v>38</v>
      </c>
    </row>
    <row r="26" spans="1:1" ht="14.4" thickBot="1" x14ac:dyDescent="0.35">
      <c r="A26" s="22" t="s">
        <v>39</v>
      </c>
    </row>
    <row r="27" spans="1:1" ht="14.4" thickBot="1" x14ac:dyDescent="0.35">
      <c r="A27" s="22" t="s">
        <v>40</v>
      </c>
    </row>
    <row r="28" spans="1:1" ht="14.4" thickBot="1" x14ac:dyDescent="0.35">
      <c r="A28" s="22" t="s">
        <v>41</v>
      </c>
    </row>
    <row r="29" spans="1:1" ht="14.4" thickBot="1" x14ac:dyDescent="0.35">
      <c r="A29" s="22" t="s">
        <v>42</v>
      </c>
    </row>
    <row r="30" spans="1:1" ht="14.4" thickBot="1" x14ac:dyDescent="0.35">
      <c r="A30" s="22" t="s">
        <v>43</v>
      </c>
    </row>
    <row r="31" spans="1:1" ht="14.4" thickBot="1" x14ac:dyDescent="0.35">
      <c r="A31" s="22" t="s">
        <v>44</v>
      </c>
    </row>
    <row r="32" spans="1:1" ht="14.4" thickBot="1" x14ac:dyDescent="0.35">
      <c r="A32" s="22" t="s">
        <v>45</v>
      </c>
    </row>
    <row r="33" spans="1:1" x14ac:dyDescent="0.3">
      <c r="A33" s="25" t="s">
        <v>46</v>
      </c>
    </row>
    <row r="34" spans="1:1" x14ac:dyDescent="0.3">
      <c r="A34" s="25" t="s">
        <v>47</v>
      </c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42">
        <f>SUBTOTAL(103,ТаблицаСотрудники[Фамилия и Имя])</f>
        <v>29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pane ySplit="5" topLeftCell="A6" activePane="bottomLeft" state="frozen"/>
      <selection pane="bottomLeft" activeCell="C10" sqref="C10"/>
    </sheetView>
  </sheetViews>
  <sheetFormatPr defaultRowHeight="14.4" x14ac:dyDescent="0.3"/>
  <cols>
    <col min="1" max="1" width="21.6640625" style="8" customWidth="1"/>
    <col min="2" max="16384" width="8.88671875" style="8"/>
  </cols>
  <sheetData>
    <row r="1" spans="1:1" x14ac:dyDescent="0.3">
      <c r="A1" s="36" t="s">
        <v>65</v>
      </c>
    </row>
    <row r="5" spans="1:1" ht="27" customHeight="1" x14ac:dyDescent="0.3">
      <c r="A5" s="32" t="s">
        <v>19</v>
      </c>
    </row>
    <row r="6" spans="1:1" x14ac:dyDescent="0.3">
      <c r="A6" s="8" t="s">
        <v>17</v>
      </c>
    </row>
    <row r="7" spans="1:1" x14ac:dyDescent="0.3">
      <c r="A7" s="8" t="s">
        <v>9</v>
      </c>
    </row>
    <row r="8" spans="1:1" x14ac:dyDescent="0.3">
      <c r="A8" s="8" t="s">
        <v>52</v>
      </c>
    </row>
    <row r="15" spans="1:1" x14ac:dyDescent="0.3">
      <c r="A15" s="32">
        <f>SUBTOTAL(103,ТаблицаУчастки[Участок])</f>
        <v>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28.6640625" style="8" customWidth="1"/>
    <col min="2" max="2" width="14.33203125" style="8" customWidth="1"/>
    <col min="3" max="16384" width="8.88671875" style="8"/>
  </cols>
  <sheetData>
    <row r="1" spans="1:1" x14ac:dyDescent="0.3">
      <c r="A1" s="36" t="s">
        <v>66</v>
      </c>
    </row>
    <row r="5" spans="1:1" ht="28.2" customHeight="1" x14ac:dyDescent="0.3">
      <c r="A5" s="32" t="s">
        <v>49</v>
      </c>
    </row>
    <row r="6" spans="1:1" x14ac:dyDescent="0.3">
      <c r="A6" s="8" t="s">
        <v>50</v>
      </c>
    </row>
    <row r="7" spans="1:1" x14ac:dyDescent="0.3">
      <c r="A7" s="8" t="s">
        <v>54</v>
      </c>
    </row>
    <row r="8" spans="1:1" x14ac:dyDescent="0.3">
      <c r="A8" s="8" t="s">
        <v>51</v>
      </c>
    </row>
    <row r="12" spans="1:1" x14ac:dyDescent="0.3">
      <c r="A12" s="32">
        <f>SUBTOTAL(103,ТаблицаЗаказы[Наименование Заказа])</f>
        <v>3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Главная</vt:lpstr>
      <vt:lpstr>Задачи</vt:lpstr>
      <vt:lpstr>Таблицам по лням</vt:lpstr>
      <vt:lpstr>Таблицам по месяцам</vt:lpstr>
      <vt:lpstr>Сотрудники</vt:lpstr>
      <vt:lpstr>Участки</vt:lpstr>
      <vt:lpstr>Заказы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2025-02-11T08:49:12Z</dcterms:modified>
</cp:coreProperties>
</file>